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ECFF" lockStructure="1"/>
  <bookViews>
    <workbookView xWindow="0" yWindow="0" windowWidth="22260" windowHeight="12648"/>
  </bookViews>
  <sheets>
    <sheet name="試算" sheetId="1" r:id="rId1"/>
    <sheet name="バックデータ" sheetId="2" state="hidden" r:id="rId2"/>
  </sheets>
  <definedNames>
    <definedName name="_xlnm.Print_Area" localSheetId="0">試算!$A$1:$AL$48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2" l="1"/>
  <c r="L4" i="2" l="1"/>
  <c r="B5" i="2" l="1"/>
  <c r="D5" i="2" l="1"/>
  <c r="F5" i="2" s="1"/>
  <c r="K5" i="2"/>
  <c r="L5" i="2" l="1"/>
  <c r="B7" i="2" s="1"/>
  <c r="M28" i="1" l="1"/>
  <c r="D7" i="2"/>
  <c r="F7" i="2" s="1"/>
  <c r="R28" i="1" s="1"/>
  <c r="F9" i="2" l="1"/>
  <c r="B2" i="2"/>
  <c r="D2" i="2"/>
  <c r="F2" i="2" l="1"/>
  <c r="H2" i="2" l="1"/>
  <c r="H28" i="1" l="1"/>
  <c r="F11" i="2"/>
  <c r="W28" i="1" l="1"/>
  <c r="AB28" i="1" s="1"/>
  <c r="AG28" i="1" s="1"/>
</calcChain>
</file>

<file path=xl/sharedStrings.xml><?xml version="1.0" encoding="utf-8"?>
<sst xmlns="http://schemas.openxmlformats.org/spreadsheetml/2006/main" count="85" uniqueCount="74">
  <si>
    <t>＜ご入力箇所＞</t>
    <rPh sb="2" eb="4">
      <t>ニュウリョク</t>
    </rPh>
    <rPh sb="4" eb="6">
      <t>カショ</t>
    </rPh>
    <phoneticPr fontId="3"/>
  </si>
  <si>
    <t>（kＷ）</t>
    <phoneticPr fontId="3"/>
  </si>
  <si>
    <t>（kＷh）</t>
    <phoneticPr fontId="3"/>
  </si>
  <si>
    <t>基本料金
（千円）</t>
    <rPh sb="0" eb="2">
      <t>キホン</t>
    </rPh>
    <rPh sb="2" eb="4">
      <t>リョウキン</t>
    </rPh>
    <rPh sb="6" eb="7">
      <t>セン</t>
    </rPh>
    <rPh sb="7" eb="8">
      <t>エン</t>
    </rPh>
    <phoneticPr fontId="3"/>
  </si>
  <si>
    <t>電力量料金
（千円）</t>
    <rPh sb="0" eb="2">
      <t>デンリョク</t>
    </rPh>
    <rPh sb="2" eb="3">
      <t>リョウ</t>
    </rPh>
    <rPh sb="3" eb="5">
      <t>リョウキン</t>
    </rPh>
    <phoneticPr fontId="3"/>
  </si>
  <si>
    <t>燃料費等調整額
（千円）</t>
    <rPh sb="0" eb="3">
      <t>ネンリョウヒ</t>
    </rPh>
    <rPh sb="3" eb="4">
      <t>トウ</t>
    </rPh>
    <rPh sb="4" eb="6">
      <t>チョウセイ</t>
    </rPh>
    <rPh sb="6" eb="7">
      <t>ガク</t>
    </rPh>
    <rPh sb="9" eb="11">
      <t>センエン</t>
    </rPh>
    <phoneticPr fontId="3"/>
  </si>
  <si>
    <t>合計
（千円）</t>
    <rPh sb="0" eb="2">
      <t>ゴウケイ</t>
    </rPh>
    <phoneticPr fontId="3"/>
  </si>
  <si>
    <t>＜ご留意事項＞</t>
    <rPh sb="2" eb="4">
      <t>リュウイ</t>
    </rPh>
    <rPh sb="4" eb="6">
      <t>ジコウ</t>
    </rPh>
    <phoneticPr fontId="3"/>
  </si>
  <si>
    <t>平均市場単価</t>
    <rPh sb="0" eb="2">
      <t>ヘイキン</t>
    </rPh>
    <rPh sb="2" eb="4">
      <t>シジョウ</t>
    </rPh>
    <rPh sb="4" eb="6">
      <t>タンカ</t>
    </rPh>
    <phoneticPr fontId="3"/>
  </si>
  <si>
    <t>　　　http://jepx.org/outline/index.html</t>
    <phoneticPr fontId="3"/>
  </si>
  <si>
    <t>電力量料金</t>
    <rPh sb="0" eb="2">
      <t>デンリョク</t>
    </rPh>
    <rPh sb="2" eb="3">
      <t>リョウ</t>
    </rPh>
    <rPh sb="3" eb="5">
      <t>リョウキン</t>
    </rPh>
    <phoneticPr fontId="3"/>
  </si>
  <si>
    <t>基本料金</t>
    <rPh sb="0" eb="2">
      <t>キホン</t>
    </rPh>
    <rPh sb="2" eb="4">
      <t>リョウキン</t>
    </rPh>
    <phoneticPr fontId="3"/>
  </si>
  <si>
    <t>料金（千円）</t>
    <rPh sb="0" eb="2">
      <t>リョウキン</t>
    </rPh>
    <rPh sb="3" eb="5">
      <t>センエン</t>
    </rPh>
    <phoneticPr fontId="3"/>
  </si>
  <si>
    <t>＜ご使用方法＞</t>
    <rPh sb="2" eb="4">
      <t>シヨウ</t>
    </rPh>
    <rPh sb="4" eb="6">
      <t>ホウホウ</t>
    </rPh>
    <phoneticPr fontId="3"/>
  </si>
  <si>
    <t>契約電力（月）</t>
    <rPh sb="0" eb="2">
      <t>ケイヤク</t>
    </rPh>
    <rPh sb="2" eb="4">
      <t>デンリョク</t>
    </rPh>
    <rPh sb="5" eb="6">
      <t>ツキ</t>
    </rPh>
    <phoneticPr fontId="3"/>
  </si>
  <si>
    <t>年間使用電力量</t>
    <rPh sb="2" eb="4">
      <t>シヨウ</t>
    </rPh>
    <rPh sb="4" eb="6">
      <t>デンリョク</t>
    </rPh>
    <rPh sb="6" eb="7">
      <t>リョウ</t>
    </rPh>
    <phoneticPr fontId="3"/>
  </si>
  <si>
    <t>契約電力（ひと月）を半角数字でご入力ください。単位はkWです。</t>
    <rPh sb="0" eb="2">
      <t>ケイヤク</t>
    </rPh>
    <rPh sb="2" eb="4">
      <t>デンリョク</t>
    </rPh>
    <rPh sb="7" eb="8">
      <t>ツキ</t>
    </rPh>
    <rPh sb="10" eb="12">
      <t>ハンカク</t>
    </rPh>
    <rPh sb="12" eb="14">
      <t>スウジ</t>
    </rPh>
    <rPh sb="16" eb="18">
      <t>ニュウリョク</t>
    </rPh>
    <rPh sb="23" eb="25">
      <t>タンイ</t>
    </rPh>
    <phoneticPr fontId="3"/>
  </si>
  <si>
    <t>ご入力ください。小数点以下第２位まで入力可能です。単位は円です。</t>
    <rPh sb="1" eb="3">
      <t>ニュウリョク</t>
    </rPh>
    <rPh sb="18" eb="20">
      <t>ニュウリョク</t>
    </rPh>
    <rPh sb="20" eb="22">
      <t>カノウ</t>
    </rPh>
    <rPh sb="28" eb="29">
      <t>エン</t>
    </rPh>
    <phoneticPr fontId="3"/>
  </si>
  <si>
    <t>スポット市場価格（通年での平均値，送電端の値，税抜き）を半角数字で</t>
    <rPh sb="4" eb="6">
      <t>シジョウ</t>
    </rPh>
    <rPh sb="6" eb="8">
      <t>カカク</t>
    </rPh>
    <rPh sb="9" eb="11">
      <t>ツウネン</t>
    </rPh>
    <rPh sb="13" eb="15">
      <t>ヘイキン</t>
    </rPh>
    <rPh sb="15" eb="16">
      <t>チ</t>
    </rPh>
    <rPh sb="17" eb="19">
      <t>ソウデン</t>
    </rPh>
    <rPh sb="19" eb="20">
      <t>タン</t>
    </rPh>
    <rPh sb="21" eb="22">
      <t>アタイ</t>
    </rPh>
    <rPh sb="23" eb="24">
      <t>ゼイ</t>
    </rPh>
    <rPh sb="24" eb="25">
      <t>ヌ</t>
    </rPh>
    <rPh sb="28" eb="30">
      <t>ハンカク</t>
    </rPh>
    <rPh sb="30" eb="32">
      <t>スウジ</t>
    </rPh>
    <phoneticPr fontId="3"/>
  </si>
  <si>
    <t>年間電気料金</t>
    <rPh sb="0" eb="2">
      <t>ネンカン</t>
    </rPh>
    <rPh sb="2" eb="4">
      <t>デンキ</t>
    </rPh>
    <rPh sb="4" eb="6">
      <t>リョウキン</t>
    </rPh>
    <phoneticPr fontId="3"/>
  </si>
  <si>
    <t>総合単価
（円／kＷh）</t>
    <rPh sb="0" eb="2">
      <t>ソウゴウ</t>
    </rPh>
    <rPh sb="2" eb="4">
      <t>タンカ</t>
    </rPh>
    <rPh sb="6" eb="7">
      <t>エン</t>
    </rPh>
    <phoneticPr fontId="3"/>
  </si>
  <si>
    <t>※　実際の電気料金には，再生可能エネルギー発電促進賦課金が別途含まれます。</t>
    <rPh sb="2" eb="4">
      <t>ジッサイ</t>
    </rPh>
    <rPh sb="29" eb="31">
      <t>ベット</t>
    </rPh>
    <phoneticPr fontId="3"/>
  </si>
  <si>
    <t>　【契約電力（月）】</t>
    <rPh sb="2" eb="4">
      <t>ケイヤク</t>
    </rPh>
    <rPh sb="4" eb="6">
      <t>デンリョク</t>
    </rPh>
    <rPh sb="7" eb="8">
      <t>ゲツ</t>
    </rPh>
    <phoneticPr fontId="3"/>
  </si>
  <si>
    <t>　【平均市場単価】</t>
    <rPh sb="2" eb="4">
      <t>ヘイキン</t>
    </rPh>
    <rPh sb="4" eb="6">
      <t>シジョウ</t>
    </rPh>
    <rPh sb="6" eb="8">
      <t>タンカ</t>
    </rPh>
    <phoneticPr fontId="3"/>
  </si>
  <si>
    <t>（１）試算条件は，次のとおりです。</t>
    <rPh sb="3" eb="5">
      <t>シサン</t>
    </rPh>
    <rPh sb="5" eb="7">
      <t>ジョウケン</t>
    </rPh>
    <rPh sb="9" eb="10">
      <t>ツギ</t>
    </rPh>
    <phoneticPr fontId="3"/>
  </si>
  <si>
    <t>　　　また，力率は100％として，力率割引を含めて算定しております。</t>
    <rPh sb="6" eb="8">
      <t>リキリツ</t>
    </rPh>
    <rPh sb="17" eb="21">
      <t>リキリツワリビキ</t>
    </rPh>
    <rPh sb="22" eb="23">
      <t>フク</t>
    </rPh>
    <rPh sb="25" eb="27">
      <t>サンテイ</t>
    </rPh>
    <phoneticPr fontId="3"/>
  </si>
  <si>
    <t>　　・再生可能エネルギー発電促進賦課金のほか，予備線，予備電源等の付帯契約の金額は算定結果に含まれておりません。</t>
    <rPh sb="31" eb="32">
      <t>ナド</t>
    </rPh>
    <rPh sb="33" eb="35">
      <t>フタイ</t>
    </rPh>
    <rPh sb="35" eb="37">
      <t>ケイヤク</t>
    </rPh>
    <rPh sb="41" eb="43">
      <t>サンテイ</t>
    </rPh>
    <rPh sb="43" eb="45">
      <t>ケッカ</t>
    </rPh>
    <rPh sb="46" eb="47">
      <t>フク</t>
    </rPh>
    <phoneticPr fontId="3"/>
  </si>
  <si>
    <t>　　　スポット市場では，一日を30分単位に区切った48コマについてブラインド・シングルプライスオークションで取引が行なわれます。</t>
    <rPh sb="57" eb="58">
      <t>オコ</t>
    </rPh>
    <phoneticPr fontId="1"/>
  </si>
  <si>
    <t>　　　詳細は一般社団法人日本卸電力取引所のホームページをご参照ください。</t>
    <phoneticPr fontId="3"/>
  </si>
  <si>
    <t>【参考】スポット市場とは，一般社団法人日本卸電力取引所において，翌日に受渡する電気の取引を行なう一日前市場のことです。</t>
    <rPh sb="1" eb="3">
      <t>サンコウ</t>
    </rPh>
    <rPh sb="13" eb="19">
      <t>イッパンシャダンホウジン</t>
    </rPh>
    <rPh sb="19" eb="21">
      <t>ニホン</t>
    </rPh>
    <rPh sb="21" eb="22">
      <t>オロシ</t>
    </rPh>
    <rPh sb="22" eb="24">
      <t>デンリョク</t>
    </rPh>
    <rPh sb="24" eb="26">
      <t>トリヒキ</t>
    </rPh>
    <rPh sb="26" eb="27">
      <t>ジョ</t>
    </rPh>
    <phoneticPr fontId="1"/>
  </si>
  <si>
    <t>　【年間使用電力量】</t>
    <rPh sb="2" eb="4">
      <t>ネンカン</t>
    </rPh>
    <rPh sb="4" eb="6">
      <t>シヨウ</t>
    </rPh>
    <rPh sb="6" eb="8">
      <t>デンリョク</t>
    </rPh>
    <rPh sb="8" eb="9">
      <t>リョウ</t>
    </rPh>
    <phoneticPr fontId="3"/>
  </si>
  <si>
    <t>＜試算結果（年間）＞</t>
    <rPh sb="1" eb="3">
      <t>シサン</t>
    </rPh>
    <rPh sb="3" eb="5">
      <t>ケッカ</t>
    </rPh>
    <phoneticPr fontId="3"/>
  </si>
  <si>
    <t>高圧／特別高圧</t>
    <rPh sb="0" eb="2">
      <t>コウアツ</t>
    </rPh>
    <rPh sb="3" eb="7">
      <t>トクベツコウアツ</t>
    </rPh>
    <phoneticPr fontId="3"/>
  </si>
  <si>
    <t>　【高圧／特別高圧】</t>
    <rPh sb="2" eb="4">
      <t>コウアツ</t>
    </rPh>
    <rPh sb="5" eb="7">
      <t>トクベツ</t>
    </rPh>
    <rPh sb="7" eb="9">
      <t>コウアツ</t>
    </rPh>
    <phoneticPr fontId="3"/>
  </si>
  <si>
    <t>「高圧」または「特別高圧」のいずれかをご選択ください。</t>
    <rPh sb="1" eb="3">
      <t>コウアツ</t>
    </rPh>
    <rPh sb="8" eb="10">
      <t>トクベツ</t>
    </rPh>
    <rPh sb="10" eb="12">
      <t>コウアツ</t>
    </rPh>
    <rPh sb="20" eb="22">
      <t>センタク</t>
    </rPh>
    <phoneticPr fontId="3"/>
  </si>
  <si>
    <t>　　・基本料金は，お客さまにご入力いただいた「高圧」／「特別高圧」および「契約電力（月）kW」をもとに算定しております。</t>
    <rPh sb="3" eb="5">
      <t>キホン</t>
    </rPh>
    <rPh sb="5" eb="7">
      <t>リョウキン</t>
    </rPh>
    <rPh sb="10" eb="11">
      <t>キャク</t>
    </rPh>
    <rPh sb="15" eb="17">
      <t>ニュウリョク</t>
    </rPh>
    <rPh sb="23" eb="25">
      <t>コウアツ</t>
    </rPh>
    <rPh sb="28" eb="30">
      <t>トクベツ</t>
    </rPh>
    <rPh sb="30" eb="32">
      <t>コウアツ</t>
    </rPh>
    <rPh sb="51" eb="53">
      <t>サンテイ</t>
    </rPh>
    <rPh sb="53" eb="55">
      <t>シシヨウ</t>
    </rPh>
    <phoneticPr fontId="1"/>
  </si>
  <si>
    <t>　　・電力量料金は，お客さまにご入力いただいた「高圧」／「特別高圧」，年間使用電力量および平均市場単価をもとに算定しております。</t>
    <rPh sb="3" eb="5">
      <t>デンリョク</t>
    </rPh>
    <rPh sb="5" eb="6">
      <t>リョウ</t>
    </rPh>
    <rPh sb="6" eb="8">
      <t>リョウキン</t>
    </rPh>
    <rPh sb="11" eb="12">
      <t>キャク</t>
    </rPh>
    <rPh sb="16" eb="18">
      <t>ニュウリョク</t>
    </rPh>
    <rPh sb="35" eb="37">
      <t>ネンカン</t>
    </rPh>
    <rPh sb="37" eb="39">
      <t>シヨウ</t>
    </rPh>
    <rPh sb="39" eb="41">
      <t>デンリョク</t>
    </rPh>
    <rPh sb="41" eb="42">
      <t>リョウ</t>
    </rPh>
    <rPh sb="45" eb="47">
      <t>ヘイキン</t>
    </rPh>
    <rPh sb="47" eb="49">
      <t>シジョウ</t>
    </rPh>
    <rPh sb="49" eb="51">
      <t>タンカ</t>
    </rPh>
    <rPh sb="55" eb="57">
      <t>サンテイ</t>
    </rPh>
    <phoneticPr fontId="3"/>
  </si>
  <si>
    <r>
      <t>　</t>
    </r>
    <r>
      <rPr>
        <b/>
        <u/>
        <sz val="12"/>
        <color theme="1"/>
        <rFont val="Yu Gothic"/>
        <family val="3"/>
        <charset val="128"/>
        <scheme val="minor"/>
      </rPr>
      <t>左の「ご入力箇所」にお客さまのご契約情報等をご入力，ご選択ください</t>
    </r>
    <r>
      <rPr>
        <sz val="12"/>
        <color theme="1"/>
        <rFont val="Yu Gothic"/>
        <family val="3"/>
        <charset val="128"/>
        <scheme val="minor"/>
      </rPr>
      <t>。</t>
    </r>
    <rPh sb="1" eb="2">
      <t>ヒダリ</t>
    </rPh>
    <rPh sb="5" eb="7">
      <t>ニュウリョク</t>
    </rPh>
    <rPh sb="7" eb="9">
      <t>カショ</t>
    </rPh>
    <rPh sb="12" eb="13">
      <t>キャク</t>
    </rPh>
    <rPh sb="17" eb="19">
      <t>ケイヤク</t>
    </rPh>
    <rPh sb="19" eb="21">
      <t>ジョウホウ</t>
    </rPh>
    <rPh sb="21" eb="22">
      <t>トウ</t>
    </rPh>
    <rPh sb="24" eb="26">
      <t>ニュウリョク</t>
    </rPh>
    <rPh sb="28" eb="30">
      <t>センタク</t>
    </rPh>
    <phoneticPr fontId="3"/>
  </si>
  <si>
    <r>
      <t>　　　</t>
    </r>
    <r>
      <rPr>
        <b/>
        <u/>
        <sz val="12"/>
        <color theme="1"/>
        <rFont val="Yu Gothic"/>
        <family val="3"/>
        <charset val="128"/>
        <scheme val="minor"/>
      </rPr>
      <t>があります</t>
    </r>
    <r>
      <rPr>
        <sz val="12"/>
        <color theme="1"/>
        <rFont val="Yu Gothic"/>
        <family val="3"/>
        <charset val="128"/>
        <scheme val="minor"/>
      </rPr>
      <t>。</t>
    </r>
    <phoneticPr fontId="3"/>
  </si>
  <si>
    <t>（円／kＷh）</t>
    <phoneticPr fontId="3"/>
  </si>
  <si>
    <t>高圧</t>
    <rPh sb="0" eb="2">
      <t>コウアツ</t>
    </rPh>
    <phoneticPr fontId="3"/>
  </si>
  <si>
    <t>特高</t>
    <rPh sb="0" eb="2">
      <t>トッコウ</t>
    </rPh>
    <phoneticPr fontId="3"/>
  </si>
  <si>
    <t>単価（円/KW）</t>
    <rPh sb="0" eb="2">
      <t>タンカ</t>
    </rPh>
    <rPh sb="3" eb="4">
      <t>エン</t>
    </rPh>
    <phoneticPr fontId="3"/>
  </si>
  <si>
    <t>×</t>
    <phoneticPr fontId="3"/>
  </si>
  <si>
    <t>契約電力（KW）</t>
    <rPh sb="0" eb="2">
      <t>ケイヤク</t>
    </rPh>
    <rPh sb="2" eb="4">
      <t>デンリョク</t>
    </rPh>
    <phoneticPr fontId="3"/>
  </si>
  <si>
    <t>力率割引</t>
    <rPh sb="0" eb="2">
      <t>リキリツ</t>
    </rPh>
    <rPh sb="2" eb="4">
      <t>ワリビキ</t>
    </rPh>
    <phoneticPr fontId="3"/>
  </si>
  <si>
    <t>＝</t>
    <phoneticPr fontId="3"/>
  </si>
  <si>
    <t>市場価格調整額</t>
    <rPh sb="0" eb="7">
      <t>シジョウカカクチョウセイガク</t>
    </rPh>
    <phoneticPr fontId="3"/>
  </si>
  <si>
    <t>単価（円/kWh）</t>
    <rPh sb="0" eb="2">
      <t>タンカ</t>
    </rPh>
    <rPh sb="3" eb="4">
      <t>エン</t>
    </rPh>
    <phoneticPr fontId="3"/>
  </si>
  <si>
    <t>使用電力量（kWh）</t>
    <rPh sb="0" eb="2">
      <t>シヨウ</t>
    </rPh>
    <rPh sb="2" eb="4">
      <t>デンリョク</t>
    </rPh>
    <rPh sb="4" eb="5">
      <t>リョウ</t>
    </rPh>
    <phoneticPr fontId="3"/>
  </si>
  <si>
    <t>料金単価表（円）</t>
    <rPh sb="0" eb="2">
      <t>リョウキン</t>
    </rPh>
    <rPh sb="2" eb="4">
      <t>タンカ</t>
    </rPh>
    <rPh sb="4" eb="5">
      <t>ヒョウ</t>
    </rPh>
    <phoneticPr fontId="3"/>
  </si>
  <si>
    <t>基準市場単価</t>
    <rPh sb="0" eb="2">
      <t>キジュン</t>
    </rPh>
    <rPh sb="2" eb="4">
      <t>シジョウ</t>
    </rPh>
    <rPh sb="4" eb="6">
      <t>タンカ</t>
    </rPh>
    <phoneticPr fontId="3"/>
  </si>
  <si>
    <t>①</t>
    <phoneticPr fontId="3"/>
  </si>
  <si>
    <t>電力量料金計</t>
    <rPh sb="0" eb="2">
      <t>デンリョク</t>
    </rPh>
    <rPh sb="2" eb="3">
      <t>リョウ</t>
    </rPh>
    <rPh sb="3" eb="5">
      <t>リョウキン</t>
    </rPh>
    <rPh sb="5" eb="6">
      <t>ケイ</t>
    </rPh>
    <phoneticPr fontId="3"/>
  </si>
  <si>
    <t>　　・試算結果（年間）は消費税等相当額（10パーセント）を含んでおります。</t>
    <rPh sb="3" eb="5">
      <t>シサン</t>
    </rPh>
    <rPh sb="5" eb="7">
      <t>ケッカ</t>
    </rPh>
    <rPh sb="8" eb="10">
      <t>ネンカン</t>
    </rPh>
    <phoneticPr fontId="3"/>
  </si>
  <si>
    <t>②</t>
    <phoneticPr fontId="3"/>
  </si>
  <si>
    <t>③</t>
    <phoneticPr fontId="3"/>
  </si>
  <si>
    <t>④＝②＋③</t>
    <phoneticPr fontId="3"/>
  </si>
  <si>
    <t>⑤＝①＋④</t>
    <phoneticPr fontId="3"/>
  </si>
  <si>
    <t>１年間の使用電力量合計を半角数字でご入力ください。単位はkWhです。</t>
    <rPh sb="1" eb="2">
      <t>ネン</t>
    </rPh>
    <rPh sb="2" eb="3">
      <t>カン</t>
    </rPh>
    <rPh sb="4" eb="6">
      <t>シヨウ</t>
    </rPh>
    <rPh sb="6" eb="8">
      <t>デンリョク</t>
    </rPh>
    <rPh sb="8" eb="9">
      <t>リョウ</t>
    </rPh>
    <rPh sb="9" eb="11">
      <t>ゴウケイ</t>
    </rPh>
    <rPh sb="12" eb="14">
      <t>ハンカク</t>
    </rPh>
    <rPh sb="14" eb="16">
      <t>スウジ</t>
    </rPh>
    <rPh sb="18" eb="20">
      <t>ニュウリョク</t>
    </rPh>
    <phoneticPr fontId="3"/>
  </si>
  <si>
    <t>合成電力量料金</t>
    <rPh sb="0" eb="2">
      <t>ゴウセイ</t>
    </rPh>
    <rPh sb="2" eb="4">
      <t>デンリョク</t>
    </rPh>
    <rPh sb="4" eb="5">
      <t>リョウ</t>
    </rPh>
    <rPh sb="5" eb="7">
      <t>リョウキン</t>
    </rPh>
    <phoneticPr fontId="3"/>
  </si>
  <si>
    <t>市場価格調整額
（千円）</t>
    <rPh sb="0" eb="2">
      <t>シジョウ</t>
    </rPh>
    <rPh sb="2" eb="4">
      <t>カカク</t>
    </rPh>
    <rPh sb="4" eb="6">
      <t>チョウセイ</t>
    </rPh>
    <rPh sb="6" eb="7">
      <t>ガク</t>
    </rPh>
    <rPh sb="9" eb="11">
      <t>センエン</t>
    </rPh>
    <phoneticPr fontId="3"/>
  </si>
  <si>
    <t>基準市場価格</t>
    <rPh sb="0" eb="2">
      <t>キジュン</t>
    </rPh>
    <rPh sb="2" eb="4">
      <t>シジョウ</t>
    </rPh>
    <rPh sb="4" eb="6">
      <t>カカク</t>
    </rPh>
    <phoneticPr fontId="3"/>
  </si>
  <si>
    <t>　　　実際にお支払いいただく電気料金は４つの時間帯区分ごとに算定するため，試算結果とは異なる場合がございます。</t>
    <rPh sb="37" eb="39">
      <t>シサン</t>
    </rPh>
    <rPh sb="39" eb="41">
      <t>ケッカ</t>
    </rPh>
    <phoneticPr fontId="3"/>
  </si>
  <si>
    <t>　　　また，一定の条件にて合成した１つの電力量料金単価および市場価格調整単価に年間使用量を乗じて算出しておりますが，</t>
    <rPh sb="6" eb="8">
      <t>イッテイ</t>
    </rPh>
    <rPh sb="20" eb="23">
      <t>デンリョクリョウ</t>
    </rPh>
    <rPh sb="23" eb="25">
      <t>リョウキン</t>
    </rPh>
    <rPh sb="25" eb="27">
      <t>タンカ</t>
    </rPh>
    <rPh sb="30" eb="32">
      <t>シジョウ</t>
    </rPh>
    <rPh sb="32" eb="34">
      <t>カカク</t>
    </rPh>
    <rPh sb="34" eb="36">
      <t>チョウセイ</t>
    </rPh>
    <rPh sb="36" eb="38">
      <t>タンカ</t>
    </rPh>
    <rPh sb="48" eb="50">
      <t>サンシュツ</t>
    </rPh>
    <phoneticPr fontId="3"/>
  </si>
  <si>
    <t>託送損失率</t>
    <rPh sb="0" eb="2">
      <t>タクソウ</t>
    </rPh>
    <rPh sb="2" eb="4">
      <t>ソンシツ</t>
    </rPh>
    <rPh sb="4" eb="5">
      <t>リツ</t>
    </rPh>
    <phoneticPr fontId="3"/>
  </si>
  <si>
    <t>※託送標準電力量料金</t>
    <rPh sb="1" eb="3">
      <t>タクソウ</t>
    </rPh>
    <rPh sb="3" eb="5">
      <t>ヒョウジュン</t>
    </rPh>
    <rPh sb="5" eb="7">
      <t>デンリョク</t>
    </rPh>
    <rPh sb="7" eb="8">
      <t>リョウ</t>
    </rPh>
    <rPh sb="8" eb="10">
      <t>リョウキン</t>
    </rPh>
    <phoneticPr fontId="3"/>
  </si>
  <si>
    <t>※本来の約款単価は託送時間帯別料金で算定されるが，本ツールでは合成単価で対応</t>
    <rPh sb="1" eb="3">
      <t>ホンライ</t>
    </rPh>
    <rPh sb="4" eb="6">
      <t>ヤッカン</t>
    </rPh>
    <rPh sb="6" eb="8">
      <t>タンカ</t>
    </rPh>
    <rPh sb="9" eb="11">
      <t>タクソウ</t>
    </rPh>
    <rPh sb="11" eb="14">
      <t>ジカンタイ</t>
    </rPh>
    <rPh sb="14" eb="15">
      <t>ベツ</t>
    </rPh>
    <rPh sb="15" eb="17">
      <t>リョウキン</t>
    </rPh>
    <rPh sb="18" eb="20">
      <t>サンテイ</t>
    </rPh>
    <rPh sb="25" eb="26">
      <t>ホン</t>
    </rPh>
    <rPh sb="31" eb="33">
      <t>ゴウセイ</t>
    </rPh>
    <rPh sb="33" eb="35">
      <t>タンカ</t>
    </rPh>
    <rPh sb="36" eb="38">
      <t>タイオウ</t>
    </rPh>
    <phoneticPr fontId="3"/>
  </si>
  <si>
    <t>市場価格連動プラン簡易試算ツール</t>
    <rPh sb="0" eb="2">
      <t>シジョウ</t>
    </rPh>
    <rPh sb="2" eb="4">
      <t>カカク</t>
    </rPh>
    <rPh sb="4" eb="6">
      <t>レンドウ</t>
    </rPh>
    <phoneticPr fontId="3"/>
  </si>
  <si>
    <t>　　・国の電気料金激変緩和措置による値引きは含まれておりません。</t>
    <rPh sb="3" eb="4">
      <t>クニ</t>
    </rPh>
    <rPh sb="5" eb="7">
      <t>デンキ</t>
    </rPh>
    <rPh sb="7" eb="9">
      <t>リョウキン</t>
    </rPh>
    <rPh sb="9" eb="11">
      <t>ゲキヘン</t>
    </rPh>
    <rPh sb="11" eb="13">
      <t>カンワ</t>
    </rPh>
    <rPh sb="13" eb="15">
      <t>ソチ</t>
    </rPh>
    <rPh sb="18" eb="20">
      <t>ネビ</t>
    </rPh>
    <rPh sb="22" eb="23">
      <t>フク</t>
    </rPh>
    <phoneticPr fontId="3"/>
  </si>
  <si>
    <t>（２）市場価格連動プランには，次の特性がございますのでご留意ください。</t>
    <rPh sb="3" eb="5">
      <t>シジョウ</t>
    </rPh>
    <rPh sb="5" eb="7">
      <t>カカク</t>
    </rPh>
    <rPh sb="7" eb="9">
      <t>レンドウ</t>
    </rPh>
    <rPh sb="15" eb="16">
      <t>ツギ</t>
    </rPh>
    <rPh sb="17" eb="19">
      <t>トクセイ</t>
    </rPh>
    <rPh sb="28" eb="30">
      <t>リュウイ</t>
    </rPh>
    <phoneticPr fontId="2"/>
  </si>
  <si>
    <r>
      <t>・本ツールは，市場価格連動プラン</t>
    </r>
    <r>
      <rPr>
        <b/>
        <u/>
        <sz val="12"/>
        <color theme="1"/>
        <rFont val="Yu Gothic"/>
        <family val="3"/>
        <charset val="128"/>
        <scheme val="minor"/>
      </rPr>
      <t>の電気料金試算を簡易的に行なうもの</t>
    </r>
    <r>
      <rPr>
        <sz val="12"/>
        <color theme="1"/>
        <rFont val="Yu Gothic"/>
        <family val="3"/>
        <charset val="128"/>
        <scheme val="minor"/>
      </rPr>
      <t>です。
・試算結果は，ご入力いただいた条件にもとづいたものであり，</t>
    </r>
    <r>
      <rPr>
        <b/>
        <u/>
        <sz val="12"/>
        <color theme="1"/>
        <rFont val="Yu Gothic"/>
        <family val="3"/>
        <charset val="128"/>
        <scheme val="minor"/>
      </rPr>
      <t>実際にお支払いいただく電気料金をお示しするものではありません</t>
    </r>
    <r>
      <rPr>
        <sz val="12"/>
        <color theme="1"/>
        <rFont val="Yu Gothic"/>
        <family val="3"/>
        <charset val="128"/>
        <scheme val="minor"/>
      </rPr>
      <t>。
・市場価格連動プランとは、ご使用されるすべての電力の電力量料金が一般社団法人日本卸電力取引所のスポット市場価格に連動する
　料金体系（市場連動料金）のメニューのため，スポット市場価格の乱高下の影響を大きく受けることに留意が必要です。
・</t>
    </r>
    <r>
      <rPr>
        <b/>
        <u/>
        <sz val="12"/>
        <color theme="1"/>
        <rFont val="Yu Gothic"/>
        <family val="3"/>
        <charset val="128"/>
        <scheme val="minor"/>
      </rPr>
      <t>スポット市場価格およびお客さまの電気のご使用状況等の試算条件が変わった場合，電気料金は高額となるおそれがあります</t>
    </r>
    <r>
      <rPr>
        <sz val="12"/>
        <color theme="1"/>
        <rFont val="Yu Gothic"/>
        <family val="3"/>
        <charset val="128"/>
        <scheme val="minor"/>
      </rPr>
      <t>。
　</t>
    </r>
    <r>
      <rPr>
        <b/>
        <u/>
        <sz val="12"/>
        <color theme="1"/>
        <rFont val="Yu Gothic"/>
        <family val="3"/>
        <charset val="128"/>
        <scheme val="minor"/>
      </rPr>
      <t xml:space="preserve">平均市場価格が50円を超える場合等，スポット市場価格が高騰する場合の試算結果も十分にご確認いただいたうえで，本プランへの
</t>
    </r>
    <r>
      <rPr>
        <b/>
        <sz val="12"/>
        <color theme="1"/>
        <rFont val="Yu Gothic"/>
        <family val="3"/>
        <charset val="128"/>
        <scheme val="minor"/>
      </rPr>
      <t>　</t>
    </r>
    <r>
      <rPr>
        <b/>
        <u/>
        <sz val="12"/>
        <color theme="1"/>
        <rFont val="Yu Gothic"/>
        <family val="3"/>
        <charset val="128"/>
        <scheme val="minor"/>
      </rPr>
      <t>加入をご検討ください</t>
    </r>
    <r>
      <rPr>
        <sz val="12"/>
        <color theme="1"/>
        <rFont val="Yu Gothic"/>
        <family val="3"/>
        <charset val="128"/>
        <scheme val="minor"/>
      </rPr>
      <t>。</t>
    </r>
    <rPh sb="7" eb="9">
      <t>シジョウ</t>
    </rPh>
    <rPh sb="9" eb="11">
      <t>カカク</t>
    </rPh>
    <rPh sb="11" eb="13">
      <t>レンドウ</t>
    </rPh>
    <rPh sb="17" eb="19">
      <t>デンキ</t>
    </rPh>
    <rPh sb="19" eb="21">
      <t>リョウキン</t>
    </rPh>
    <rPh sb="25" eb="27">
      <t>リョウキン</t>
    </rPh>
    <rPh sb="27" eb="29">
      <t>ヒカク</t>
    </rPh>
    <rPh sb="30" eb="32">
      <t>カンイ</t>
    </rPh>
    <rPh sb="32" eb="33">
      <t>テキ</t>
    </rPh>
    <rPh sb="34" eb="35">
      <t>オコ</t>
    </rPh>
    <rPh sb="51" eb="53">
      <t>ジッサイ</t>
    </rPh>
    <rPh sb="99" eb="101">
      <t>シジョウ</t>
    </rPh>
    <rPh sb="101" eb="103">
      <t>カカク</t>
    </rPh>
    <rPh sb="103" eb="105">
      <t>レンドウ</t>
    </rPh>
    <rPh sb="254" eb="256">
      <t>デンキ</t>
    </rPh>
    <rPh sb="256" eb="258">
      <t>リョウキン</t>
    </rPh>
    <rPh sb="329" eb="330">
      <t>ホン</t>
    </rPh>
    <rPh sb="338" eb="339">
      <t>トウシジョウレンドウバアイバアイケッカジュウブンカクニンレンドウガタ</t>
    </rPh>
    <phoneticPr fontId="3"/>
  </si>
  <si>
    <r>
      <t>　　・</t>
    </r>
    <r>
      <rPr>
        <b/>
        <u/>
        <sz val="12"/>
        <rFont val="Yu Gothic"/>
        <family val="3"/>
        <charset val="128"/>
        <scheme val="minor"/>
      </rPr>
      <t>スポット市場価格が低い間は低廉な電気料金となりますが，スポット市場価格が高騰した場合，電気</t>
    </r>
    <r>
      <rPr>
        <b/>
        <u/>
        <sz val="12"/>
        <color theme="1"/>
        <rFont val="Yu Gothic"/>
        <family val="3"/>
        <charset val="128"/>
        <scheme val="minor"/>
      </rPr>
      <t>料金も高額となるおそれ</t>
    </r>
    <rPh sb="19" eb="21">
      <t>デンキ</t>
    </rPh>
    <rPh sb="21" eb="23">
      <t>リョウキン</t>
    </rPh>
    <rPh sb="46" eb="48">
      <t>デンキ</t>
    </rPh>
    <rPh sb="48" eb="50">
      <t>リョウキン</t>
    </rPh>
    <phoneticPr fontId="1"/>
  </si>
  <si>
    <r>
      <t>　　・</t>
    </r>
    <r>
      <rPr>
        <b/>
        <u/>
        <sz val="12"/>
        <rFont val="Yu Gothic"/>
        <family val="3"/>
        <charset val="128"/>
        <scheme val="minor"/>
      </rPr>
      <t>お客さまの電気のご使用状況が試算条件と大きく変わった場合，電気料金は高額となるおそれがあ</t>
    </r>
    <r>
      <rPr>
        <b/>
        <u/>
        <sz val="12"/>
        <color theme="1"/>
        <rFont val="Yu Gothic"/>
        <family val="3"/>
        <charset val="128"/>
        <scheme val="minor"/>
      </rPr>
      <t>ります</t>
    </r>
    <r>
      <rPr>
        <sz val="12"/>
        <color theme="1"/>
        <rFont val="Yu Gothic"/>
        <family val="3"/>
        <charset val="128"/>
        <scheme val="minor"/>
      </rPr>
      <t>。</t>
    </r>
    <rPh sb="4" eb="5">
      <t>キャク</t>
    </rPh>
    <rPh sb="8" eb="10">
      <t>デンキ</t>
    </rPh>
    <rPh sb="12" eb="14">
      <t>シヨウ</t>
    </rPh>
    <rPh sb="14" eb="16">
      <t>ジョウキョウ</t>
    </rPh>
    <rPh sb="17" eb="19">
      <t>シサン</t>
    </rPh>
    <rPh sb="19" eb="21">
      <t>ジョウケン</t>
    </rPh>
    <rPh sb="22" eb="23">
      <t>オオ</t>
    </rPh>
    <rPh sb="25" eb="26">
      <t>カ</t>
    </rPh>
    <rPh sb="29" eb="31">
      <t>バアイ</t>
    </rPh>
    <rPh sb="32" eb="34">
      <t>デンキ</t>
    </rPh>
    <rPh sb="34" eb="36">
      <t>リョウキン</t>
    </rPh>
    <rPh sb="37" eb="39">
      <t>コウガク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</si>
</sst>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00;&quot;▲ &quot;#,##0.00"/>
    <numFmt numFmtId="179" formatCode="0.0%"/>
  </numFmts>
  <fonts count="19">
    <font>
      <sz val="11"/>
      <color theme="1"/>
      <name val="Yu Gothic"/>
      <family val="2"/>
      <scheme val="minor"/>
    </font>
    <font>
      <sz val="18"/>
      <color theme="3"/>
      <name val="Yu Gothic Light"/>
      <family val="2"/>
      <charset val="128"/>
      <scheme val="major"/>
    </font>
    <font>
      <sz val="11"/>
      <color theme="1"/>
      <name val="Yu Gothic"/>
      <family val="2"/>
      <charset val="128"/>
    </font>
    <font>
      <sz val="6"/>
      <name val="Yu Gothic"/>
      <family val="3"/>
      <charset val="128"/>
      <scheme val="minor"/>
    </font>
    <font>
      <sz val="11"/>
      <color theme="1"/>
      <name val="Yu Gothic"/>
      <family val="2"/>
      <charset val="128"/>
      <scheme val="minor"/>
    </font>
    <font>
      <sz val="11"/>
      <name val="Yu Gothic"/>
      <family val="3"/>
      <charset val="128"/>
      <scheme val="minor"/>
    </font>
    <font>
      <sz val="11"/>
      <color theme="1"/>
      <name val="Yu Gothic"/>
      <family val="3"/>
      <charset val="128"/>
      <scheme val="minor"/>
    </font>
    <font>
      <sz val="12"/>
      <color theme="1"/>
      <name val="Yu Gothic"/>
      <family val="3"/>
      <charset val="128"/>
      <scheme val="minor"/>
    </font>
    <font>
      <b/>
      <u/>
      <sz val="12"/>
      <color theme="1"/>
      <name val="Yu Gothic"/>
      <family val="3"/>
      <charset val="128"/>
      <scheme val="minor"/>
    </font>
    <font>
      <b/>
      <sz val="12"/>
      <color theme="1"/>
      <name val="Yu Gothic"/>
      <family val="3"/>
      <charset val="128"/>
      <scheme val="minor"/>
    </font>
    <font>
      <b/>
      <sz val="12"/>
      <name val="Yu Gothic"/>
      <family val="3"/>
      <charset val="128"/>
      <scheme val="minor"/>
    </font>
    <font>
      <b/>
      <u/>
      <sz val="12"/>
      <name val="Yu Gothic"/>
      <family val="3"/>
      <charset val="128"/>
      <scheme val="minor"/>
    </font>
    <font>
      <sz val="24"/>
      <color theme="1"/>
      <name val="Yu Gothic"/>
      <family val="3"/>
      <charset val="128"/>
      <scheme val="minor"/>
    </font>
    <font>
      <sz val="11"/>
      <name val="ＭＳ Ｐゴシック"/>
      <family val="3"/>
      <charset val="128"/>
    </font>
    <font>
      <sz val="14"/>
      <color theme="1"/>
      <name val="Yu Gothic"/>
      <family val="3"/>
      <charset val="128"/>
      <scheme val="minor"/>
    </font>
    <font>
      <sz val="20"/>
      <color theme="1"/>
      <name val="Yu Gothic"/>
      <family val="3"/>
      <charset val="128"/>
      <scheme val="minor"/>
    </font>
    <font>
      <sz val="12"/>
      <name val="Yu Gothic"/>
      <family val="3"/>
      <charset val="128"/>
      <scheme val="minor"/>
    </font>
    <font>
      <sz val="11"/>
      <color theme="1"/>
      <name val="Yu Gothic"/>
      <family val="2"/>
      <scheme val="minor"/>
    </font>
    <font>
      <b/>
      <sz val="11"/>
      <color theme="1"/>
      <name val="Yu Gothic"/>
      <family val="3"/>
      <charset val="12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4" fillId="0" borderId="0">
      <alignment vertical="center"/>
    </xf>
    <xf numFmtId="0" fontId="4" fillId="0" borderId="0">
      <alignment vertical="center"/>
    </xf>
    <xf numFmtId="38" fontId="13" fillId="0" borderId="0" applyFont="0" applyFill="0" applyBorder="0" applyAlignment="0" applyProtection="0"/>
    <xf numFmtId="0" fontId="13" fillId="0" borderId="0"/>
    <xf numFmtId="9" fontId="17" fillId="0" borderId="0" applyFont="0" applyFill="0" applyBorder="0" applyAlignment="0" applyProtection="0">
      <alignment vertical="center"/>
    </xf>
    <xf numFmtId="9" fontId="6" fillId="0" borderId="0" applyFont="0" applyFill="0" applyBorder="0" applyAlignment="0" applyProtection="0">
      <alignment vertical="center"/>
    </xf>
  </cellStyleXfs>
  <cellXfs count="85">
    <xf numFmtId="0" fontId="0" fillId="0" borderId="0" xfId="0"/>
    <xf numFmtId="0" fontId="6" fillId="2" borderId="0" xfId="0" applyFont="1" applyFill="1" applyProtection="1"/>
    <xf numFmtId="0" fontId="6" fillId="2" borderId="0" xfId="0" applyFont="1" applyFill="1" applyAlignment="1" applyProtection="1">
      <alignment horizontal="right"/>
    </xf>
    <xf numFmtId="0" fontId="6" fillId="2" borderId="0" xfId="0" applyFont="1" applyFill="1" applyBorder="1" applyProtection="1"/>
    <xf numFmtId="0" fontId="7" fillId="2" borderId="0" xfId="0" applyFont="1" applyFill="1" applyBorder="1" applyAlignment="1" applyProtection="1">
      <alignment vertical="top"/>
    </xf>
    <xf numFmtId="0" fontId="7" fillId="2" borderId="0" xfId="0" applyFont="1" applyFill="1" applyProtection="1"/>
    <xf numFmtId="0" fontId="7" fillId="2" borderId="0" xfId="0" applyFont="1" applyFill="1" applyBorder="1" applyProtection="1"/>
    <xf numFmtId="0" fontId="9" fillId="2" borderId="0" xfId="0" applyFont="1" applyFill="1" applyProtection="1"/>
    <xf numFmtId="0" fontId="7" fillId="2" borderId="0" xfId="0" applyFont="1" applyFill="1" applyAlignment="1" applyProtection="1">
      <alignment horizontal="right"/>
    </xf>
    <xf numFmtId="177" fontId="10" fillId="2" borderId="0" xfId="0" applyNumberFormat="1" applyFont="1" applyFill="1" applyAlignment="1" applyProtection="1">
      <alignment horizontal="center" vertical="center"/>
    </xf>
    <xf numFmtId="0" fontId="7" fillId="5" borderId="4" xfId="0" applyFont="1" applyFill="1" applyBorder="1" applyProtection="1"/>
    <xf numFmtId="0" fontId="7" fillId="5" borderId="0" xfId="0" applyFont="1" applyFill="1" applyBorder="1" applyProtection="1"/>
    <xf numFmtId="0" fontId="7" fillId="5" borderId="9" xfId="0" applyFont="1" applyFill="1" applyBorder="1" applyProtection="1"/>
    <xf numFmtId="0" fontId="16" fillId="5" borderId="4" xfId="0" applyFont="1" applyFill="1" applyBorder="1" applyAlignment="1" applyProtection="1"/>
    <xf numFmtId="0" fontId="16" fillId="5" borderId="0" xfId="0" applyFont="1" applyFill="1" applyBorder="1" applyProtection="1"/>
    <xf numFmtId="0" fontId="16" fillId="5" borderId="4" xfId="0" applyFont="1" applyFill="1" applyBorder="1" applyProtection="1"/>
    <xf numFmtId="0" fontId="7" fillId="5" borderId="10" xfId="0" applyFont="1" applyFill="1" applyBorder="1" applyProtection="1"/>
    <xf numFmtId="0" fontId="7" fillId="5" borderId="5" xfId="0" applyFont="1" applyFill="1" applyBorder="1" applyProtection="1"/>
    <xf numFmtId="0" fontId="7" fillId="5" borderId="11" xfId="0" applyFont="1" applyFill="1" applyBorder="1" applyProtection="1"/>
    <xf numFmtId="0" fontId="16" fillId="5" borderId="6" xfId="0" applyFont="1" applyFill="1" applyBorder="1" applyProtection="1"/>
    <xf numFmtId="0" fontId="16" fillId="5" borderId="8" xfId="0" applyFont="1" applyFill="1" applyBorder="1" applyProtection="1"/>
    <xf numFmtId="0" fontId="16" fillId="5" borderId="7" xfId="0" applyFont="1" applyFill="1" applyBorder="1" applyProtection="1"/>
    <xf numFmtId="0" fontId="16" fillId="2" borderId="0" xfId="0" applyFont="1" applyFill="1" applyProtection="1"/>
    <xf numFmtId="0" fontId="16" fillId="5" borderId="9" xfId="0" applyFont="1" applyFill="1" applyBorder="1" applyProtection="1"/>
    <xf numFmtId="0" fontId="16" fillId="2" borderId="0" xfId="0" applyFont="1" applyFill="1" applyBorder="1" applyProtection="1"/>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Protection="1"/>
    <xf numFmtId="0" fontId="5" fillId="2" borderId="0" xfId="0" applyFont="1" applyFill="1" applyBorder="1" applyProtection="1"/>
    <xf numFmtId="0" fontId="0" fillId="0" borderId="1" xfId="0" applyBorder="1" applyAlignment="1"/>
    <xf numFmtId="0" fontId="0" fillId="0" borderId="1" xfId="0" applyBorder="1"/>
    <xf numFmtId="0" fontId="0" fillId="0" borderId="0" xfId="0" applyBorder="1"/>
    <xf numFmtId="0" fontId="18" fillId="0" borderId="0" xfId="0" applyFont="1" applyFill="1" applyBorder="1"/>
    <xf numFmtId="179" fontId="0" fillId="0" borderId="0" xfId="5" applyNumberFormat="1" applyFont="1" applyAlignment="1"/>
    <xf numFmtId="0" fontId="18" fillId="6" borderId="1" xfId="0" applyFont="1" applyFill="1" applyBorder="1"/>
    <xf numFmtId="0" fontId="18" fillId="6" borderId="1" xfId="0" applyFont="1" applyFill="1" applyBorder="1" applyAlignment="1">
      <alignment wrapText="1"/>
    </xf>
    <xf numFmtId="0" fontId="18" fillId="6" borderId="14" xfId="0" applyFont="1" applyFill="1" applyBorder="1" applyAlignment="1">
      <alignment wrapText="1"/>
    </xf>
    <xf numFmtId="0" fontId="0" fillId="0" borderId="1" xfId="0" applyFill="1" applyBorder="1"/>
    <xf numFmtId="0" fontId="0" fillId="0" borderId="1" xfId="0" applyFill="1" applyBorder="1" applyAlignment="1"/>
    <xf numFmtId="2" fontId="0" fillId="0" borderId="12" xfId="0" applyNumberFormat="1" applyFill="1" applyBorder="1"/>
    <xf numFmtId="2" fontId="0" fillId="0" borderId="1" xfId="0" applyNumberFormat="1" applyFill="1" applyBorder="1"/>
    <xf numFmtId="0" fontId="6" fillId="0" borderId="1" xfId="0" applyFont="1" applyFill="1" applyBorder="1"/>
    <xf numFmtId="0" fontId="6" fillId="0" borderId="1" xfId="0" applyFont="1" applyBorder="1"/>
    <xf numFmtId="2" fontId="0" fillId="0" borderId="1" xfId="0" applyNumberFormat="1" applyBorder="1"/>
    <xf numFmtId="0" fontId="0" fillId="0" borderId="1" xfId="5" applyNumberFormat="1" applyFont="1" applyBorder="1" applyAlignment="1"/>
    <xf numFmtId="0" fontId="0" fillId="0" borderId="0" xfId="5" applyNumberFormat="1" applyFont="1" applyBorder="1" applyAlignment="1"/>
    <xf numFmtId="0" fontId="0" fillId="0" borderId="15" xfId="0" applyFill="1" applyBorder="1"/>
    <xf numFmtId="179" fontId="0" fillId="0" borderId="1" xfId="5" applyNumberFormat="1" applyFont="1" applyBorder="1" applyAlignment="1"/>
    <xf numFmtId="2" fontId="0" fillId="0" borderId="1" xfId="5" applyNumberFormat="1" applyFont="1" applyBorder="1" applyAlignment="1"/>
    <xf numFmtId="0" fontId="7" fillId="2" borderId="0" xfId="0" applyFont="1" applyFill="1" applyBorder="1" applyAlignment="1" applyProtection="1">
      <alignment horizontal="left" vertical="center" shrinkToFit="1"/>
    </xf>
    <xf numFmtId="0" fontId="7" fillId="2" borderId="2" xfId="0" applyFont="1" applyFill="1" applyBorder="1" applyAlignment="1" applyProtection="1">
      <alignment horizontal="left" vertical="center" shrinkToFit="1"/>
    </xf>
    <xf numFmtId="0" fontId="7" fillId="2" borderId="12" xfId="0" applyFont="1" applyFill="1" applyBorder="1" applyAlignment="1" applyProtection="1">
      <alignment horizontal="left" vertical="center" shrinkToFit="1"/>
    </xf>
    <xf numFmtId="0" fontId="7" fillId="2" borderId="3" xfId="0" applyFont="1" applyFill="1" applyBorder="1" applyAlignment="1" applyProtection="1">
      <alignment horizontal="left" vertical="center" shrinkToFit="1"/>
    </xf>
    <xf numFmtId="0" fontId="7" fillId="2" borderId="9" xfId="0" applyFont="1" applyFill="1" applyBorder="1" applyAlignment="1" applyProtection="1"/>
    <xf numFmtId="0" fontId="0" fillId="0" borderId="15" xfId="0" applyBorder="1" applyAlignment="1"/>
    <xf numFmtId="0" fontId="0" fillId="0" borderId="4" xfId="0" applyBorder="1" applyAlignment="1"/>
    <xf numFmtId="0" fontId="7" fillId="2" borderId="8" xfId="0" applyFont="1" applyFill="1" applyBorder="1" applyAlignment="1" applyProtection="1">
      <alignment horizontal="left" vertical="center" shrinkToFit="1"/>
    </xf>
    <xf numFmtId="2" fontId="7" fillId="2" borderId="9" xfId="0" applyNumberFormat="1" applyFont="1" applyFill="1" applyBorder="1" applyAlignment="1" applyProtection="1">
      <alignment horizontal="center"/>
    </xf>
    <xf numFmtId="2" fontId="7" fillId="2" borderId="15" xfId="0" applyNumberFormat="1" applyFont="1" applyFill="1" applyBorder="1" applyAlignment="1" applyProtection="1">
      <alignment horizontal="center"/>
    </xf>
    <xf numFmtId="2" fontId="7" fillId="2" borderId="4" xfId="0" applyNumberFormat="1" applyFont="1" applyFill="1" applyBorder="1" applyAlignment="1" applyProtection="1">
      <alignment horizontal="center"/>
    </xf>
    <xf numFmtId="0" fontId="7" fillId="4" borderId="1" xfId="0" applyFont="1" applyFill="1" applyBorder="1" applyAlignment="1" applyProtection="1">
      <alignment horizontal="left" vertical="center" wrapText="1"/>
    </xf>
    <xf numFmtId="0" fontId="12" fillId="2" borderId="0" xfId="0" applyFont="1" applyFill="1" applyAlignment="1" applyProtection="1">
      <alignment horizontal="center"/>
    </xf>
    <xf numFmtId="0" fontId="14"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xf>
    <xf numFmtId="0" fontId="7" fillId="3" borderId="1" xfId="0" applyFont="1" applyFill="1" applyBorder="1" applyAlignment="1" applyProtection="1">
      <alignment horizontal="center" vertical="center" shrinkToFit="1"/>
      <protection locked="0"/>
    </xf>
    <xf numFmtId="2" fontId="7" fillId="3" borderId="1" xfId="0" applyNumberFormat="1" applyFont="1" applyFill="1" applyBorder="1" applyAlignment="1" applyProtection="1">
      <alignment horizontal="center"/>
      <protection locked="0"/>
    </xf>
    <xf numFmtId="176" fontId="7" fillId="3" borderId="1" xfId="0" applyNumberFormat="1" applyFont="1" applyFill="1" applyBorder="1" applyAlignment="1" applyProtection="1">
      <alignment horizontal="center" vertical="center"/>
      <protection locked="0"/>
    </xf>
    <xf numFmtId="177" fontId="15" fillId="2" borderId="2" xfId="0" applyNumberFormat="1" applyFont="1" applyFill="1" applyBorder="1" applyAlignment="1" applyProtection="1">
      <alignment horizontal="center" vertical="center"/>
    </xf>
    <xf numFmtId="177" fontId="15" fillId="2" borderId="12" xfId="0" applyNumberFormat="1" applyFont="1" applyFill="1" applyBorder="1" applyAlignment="1" applyProtection="1">
      <alignment horizontal="center" vertical="center"/>
    </xf>
    <xf numFmtId="177" fontId="15" fillId="2" borderId="3" xfId="0" applyNumberFormat="1" applyFont="1" applyFill="1" applyBorder="1" applyAlignment="1" applyProtection="1">
      <alignment horizontal="center" vertical="center"/>
    </xf>
    <xf numFmtId="0" fontId="7" fillId="5" borderId="2" xfId="0" applyFont="1" applyFill="1" applyBorder="1" applyAlignment="1" applyProtection="1">
      <alignment horizontal="center" vertical="center" wrapText="1" shrinkToFit="1"/>
    </xf>
    <xf numFmtId="0" fontId="7" fillId="5" borderId="12" xfId="0" applyFont="1" applyFill="1" applyBorder="1" applyAlignment="1" applyProtection="1">
      <alignment horizontal="center" vertical="center" wrapText="1" shrinkToFit="1"/>
    </xf>
    <xf numFmtId="0" fontId="7" fillId="5" borderId="3" xfId="0" applyFont="1" applyFill="1" applyBorder="1" applyAlignment="1" applyProtection="1">
      <alignment horizontal="center" vertical="center" wrapText="1" shrinkToFit="1"/>
    </xf>
    <xf numFmtId="178" fontId="15" fillId="2" borderId="2" xfId="0" applyNumberFormat="1" applyFont="1" applyFill="1" applyBorder="1" applyAlignment="1" applyProtection="1">
      <alignment horizontal="center" vertical="center"/>
    </xf>
    <xf numFmtId="178" fontId="15" fillId="2" borderId="12" xfId="0" applyNumberFormat="1" applyFont="1" applyFill="1" applyBorder="1" applyAlignment="1" applyProtection="1">
      <alignment horizontal="center" vertical="center"/>
    </xf>
    <xf numFmtId="178" fontId="15" fillId="2" borderId="3" xfId="0"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18" fillId="0" borderId="7" xfId="0" applyFont="1" applyFill="1" applyBorder="1" applyAlignment="1">
      <alignment horizontal="center" vertical="center"/>
    </xf>
    <xf numFmtId="0" fontId="0" fillId="0" borderId="11" xfId="0" applyFill="1" applyBorder="1" applyAlignment="1">
      <alignment horizontal="center" vertical="center"/>
    </xf>
    <xf numFmtId="0" fontId="18" fillId="0" borderId="13" xfId="0" applyFont="1" applyFill="1" applyBorder="1" applyAlignment="1">
      <alignment horizontal="center" vertical="center"/>
    </xf>
    <xf numFmtId="0" fontId="0" fillId="0" borderId="14" xfId="0" applyBorder="1" applyAlignment="1">
      <alignment horizontal="center" vertical="center"/>
    </xf>
    <xf numFmtId="0" fontId="0" fillId="0" borderId="0" xfId="0" applyAlignment="1"/>
    <xf numFmtId="0" fontId="0" fillId="0" borderId="1" xfId="0" applyBorder="1" applyAlignment="1"/>
    <xf numFmtId="2" fontId="0" fillId="0" borderId="1" xfId="0" applyNumberFormat="1" applyBorder="1" applyAlignment="1"/>
  </cellXfs>
  <cellStyles count="7">
    <cellStyle name="パーセント" xfId="5" builtinId="5"/>
    <cellStyle name="パーセント 2" xfId="6"/>
    <cellStyle name="桁区切り 2 2" xfId="3"/>
    <cellStyle name="標準" xfId="0" builtinId="0"/>
    <cellStyle name="標準 2" xfId="2"/>
    <cellStyle name="標準 2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85724</xdr:colOff>
      <xdr:row>0</xdr:row>
      <xdr:rowOff>181537</xdr:rowOff>
    </xdr:from>
    <xdr:to>
      <xdr:col>4</xdr:col>
      <xdr:colOff>44824</xdr:colOff>
      <xdr:row>1</xdr:row>
      <xdr:rowOff>453279</xdr:rowOff>
    </xdr:to>
    <xdr:grpSp>
      <xdr:nvGrpSpPr>
        <xdr:cNvPr id="2" name="グループ化 1">
          <a:extLst>
            <a:ext uri="{FF2B5EF4-FFF2-40B4-BE49-F238E27FC236}">
              <a16:creationId xmlns:a16="http://schemas.microsoft.com/office/drawing/2014/main" xmlns="" id="{C4551F07-6ADD-4A9D-A806-BEBC1EB0A900}"/>
            </a:ext>
          </a:extLst>
        </xdr:cNvPr>
        <xdr:cNvGrpSpPr>
          <a:grpSpLocks/>
        </xdr:cNvGrpSpPr>
      </xdr:nvGrpSpPr>
      <xdr:grpSpPr bwMode="auto">
        <a:xfrm>
          <a:off x="634364" y="181537"/>
          <a:ext cx="507740" cy="523202"/>
          <a:chOff x="-2173230" y="2092790"/>
          <a:chExt cx="816502" cy="751415"/>
        </a:xfrm>
      </xdr:grpSpPr>
      <xdr:grpSp>
        <xdr:nvGrpSpPr>
          <xdr:cNvPr id="3" name="グループ化 2">
            <a:extLst>
              <a:ext uri="{FF2B5EF4-FFF2-40B4-BE49-F238E27FC236}">
                <a16:creationId xmlns:a16="http://schemas.microsoft.com/office/drawing/2014/main" xmlns="" id="{64EDAD6C-28EA-4286-8B7A-4DEC63A0338A}"/>
              </a:ext>
            </a:extLst>
          </xdr:cNvPr>
          <xdr:cNvGrpSpPr>
            <a:grpSpLocks/>
          </xdr:cNvGrpSpPr>
        </xdr:nvGrpSpPr>
        <xdr:grpSpPr bwMode="auto">
          <a:xfrm flipH="1">
            <a:off x="-2020025" y="2092790"/>
            <a:ext cx="500943" cy="500943"/>
            <a:chOff x="1088762" y="53514"/>
            <a:chExt cx="2568684" cy="2568684"/>
          </a:xfrm>
        </xdr:grpSpPr>
        <xdr:sp macro="" textlink="">
          <xdr:nvSpPr>
            <xdr:cNvPr id="10" name="円/楕円 11">
              <a:extLst>
                <a:ext uri="{FF2B5EF4-FFF2-40B4-BE49-F238E27FC236}">
                  <a16:creationId xmlns:a16="http://schemas.microsoft.com/office/drawing/2014/main" xmlns="" id="{933B34F7-9BDF-4DF3-A200-43B6F6E9FAD4}"/>
                </a:ext>
              </a:extLst>
            </xdr:cNvPr>
            <xdr:cNvSpPr>
              <a:spLocks noChangeArrowheads="1"/>
            </xdr:cNvSpPr>
          </xdr:nvSpPr>
          <xdr:spPr bwMode="auto">
            <a:xfrm>
              <a:off x="1088762" y="53514"/>
              <a:ext cx="2568684" cy="2568684"/>
            </a:xfrm>
            <a:prstGeom prst="ellipse">
              <a:avLst/>
            </a:prstGeom>
            <a:solidFill>
              <a:srgbClr val="C0504D">
                <a:alpha val="50195"/>
              </a:srgbClr>
            </a:solidFill>
            <a:ln w="38100" algn="ctr">
              <a:solidFill>
                <a:srgbClr val="FFFFFF"/>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11" name="円/楕円 4">
              <a:extLst>
                <a:ext uri="{FF2B5EF4-FFF2-40B4-BE49-F238E27FC236}">
                  <a16:creationId xmlns:a16="http://schemas.microsoft.com/office/drawing/2014/main" xmlns="" id="{54C5CF53-4789-4891-8F90-D95194AEC57F}"/>
                </a:ext>
              </a:extLst>
            </xdr:cNvPr>
            <xdr:cNvSpPr/>
          </xdr:nvSpPr>
          <xdr:spPr>
            <a:xfrm>
              <a:off x="1431815" y="505747"/>
              <a:ext cx="1880881" cy="1157717"/>
            </a:xfrm>
            <a:prstGeom prst="rect">
              <a:avLst/>
            </a:prstGeom>
            <a:noFill/>
            <a:ln>
              <a:noFill/>
            </a:ln>
            <a:effectLst/>
          </xdr:spPr>
          <xdr:txBody>
            <a:bodyPr wrap="square" lIns="0" tIns="0" rIns="0" bIns="0" spcCol="127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defTabSz="2667000" eaLnBrk="1" fontAlgn="auto" hangingPunct="1">
                <a:lnSpc>
                  <a:spcPct val="90000"/>
                </a:lnSpc>
                <a:spcBef>
                  <a:spcPts val="0"/>
                </a:spcBef>
                <a:spcAft>
                  <a:spcPct val="35000"/>
                </a:spcAft>
                <a:defRPr/>
              </a:pPr>
              <a:endParaRPr kumimoji="0" lang="ja-JP" altLang="en-US" sz="6000" kern="0">
                <a:ln w="0"/>
                <a:solidFill>
                  <a:prstClr val="black"/>
                </a:solidFill>
                <a:effectLst>
                  <a:outerShdw blurRad="38100" dist="19050" dir="2700000" algn="tl" rotWithShape="0">
                    <a:prstClr val="black">
                      <a:alpha val="40000"/>
                    </a:prstClr>
                  </a:outerShdw>
                </a:effectLst>
                <a:latin typeface="Meiryo UI" panose="020B0604030504040204" pitchFamily="50" charset="-128"/>
                <a:ea typeface="Meiryo UI" panose="020B0604030504040204" pitchFamily="50" charset="-128"/>
              </a:endParaRPr>
            </a:p>
          </xdr:txBody>
        </xdr:sp>
      </xdr:grpSp>
      <xdr:grpSp>
        <xdr:nvGrpSpPr>
          <xdr:cNvPr id="4" name="グループ化 3">
            <a:extLst>
              <a:ext uri="{FF2B5EF4-FFF2-40B4-BE49-F238E27FC236}">
                <a16:creationId xmlns:a16="http://schemas.microsoft.com/office/drawing/2014/main" xmlns="" id="{3B7ECD4D-3ED7-4D56-B92B-3C28C25551E1}"/>
              </a:ext>
            </a:extLst>
          </xdr:cNvPr>
          <xdr:cNvGrpSpPr>
            <a:grpSpLocks/>
          </xdr:cNvGrpSpPr>
        </xdr:nvGrpSpPr>
        <xdr:grpSpPr bwMode="auto">
          <a:xfrm flipH="1">
            <a:off x="-1857671" y="2343262"/>
            <a:ext cx="500943" cy="500943"/>
            <a:chOff x="2015629" y="1658942"/>
            <a:chExt cx="2568684" cy="2568684"/>
          </a:xfrm>
        </xdr:grpSpPr>
        <xdr:sp macro="" textlink="">
          <xdr:nvSpPr>
            <xdr:cNvPr id="8" name="円/楕円 9">
              <a:extLst>
                <a:ext uri="{FF2B5EF4-FFF2-40B4-BE49-F238E27FC236}">
                  <a16:creationId xmlns:a16="http://schemas.microsoft.com/office/drawing/2014/main" xmlns="" id="{A639ACD0-B973-4A88-8790-97B8B88F09EA}"/>
                </a:ext>
              </a:extLst>
            </xdr:cNvPr>
            <xdr:cNvSpPr>
              <a:spLocks noChangeArrowheads="1"/>
            </xdr:cNvSpPr>
          </xdr:nvSpPr>
          <xdr:spPr bwMode="auto">
            <a:xfrm>
              <a:off x="2015629" y="1658942"/>
              <a:ext cx="2568684" cy="2568684"/>
            </a:xfrm>
            <a:prstGeom prst="ellipse">
              <a:avLst/>
            </a:prstGeom>
            <a:solidFill>
              <a:srgbClr val="9BBB59">
                <a:alpha val="50195"/>
              </a:srgbClr>
            </a:solidFill>
            <a:ln w="38100" algn="ctr">
              <a:solidFill>
                <a:srgbClr val="FFFFFF"/>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9" name="円/楕円 6">
              <a:extLst>
                <a:ext uri="{FF2B5EF4-FFF2-40B4-BE49-F238E27FC236}">
                  <a16:creationId xmlns:a16="http://schemas.microsoft.com/office/drawing/2014/main" xmlns="" id="{176479CE-14FC-4F3B-893F-B526C656ADD5}"/>
                </a:ext>
              </a:extLst>
            </xdr:cNvPr>
            <xdr:cNvSpPr/>
          </xdr:nvSpPr>
          <xdr:spPr>
            <a:xfrm>
              <a:off x="2802346" y="2319205"/>
              <a:ext cx="1537258" cy="1420009"/>
            </a:xfrm>
            <a:prstGeom prst="rect">
              <a:avLst/>
            </a:prstGeom>
            <a:noFill/>
            <a:ln>
              <a:noFill/>
            </a:ln>
            <a:effectLst/>
          </xdr:spPr>
          <xdr:txBody>
            <a:bodyPr wrap="square" lIns="0" tIns="0" rIns="0" bIns="0" spcCol="127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defTabSz="2889250" eaLnBrk="1" fontAlgn="auto" hangingPunct="1">
                <a:lnSpc>
                  <a:spcPct val="90000"/>
                </a:lnSpc>
                <a:spcBef>
                  <a:spcPts val="0"/>
                </a:spcBef>
                <a:spcAft>
                  <a:spcPct val="35000"/>
                </a:spcAft>
                <a:defRPr/>
              </a:pPr>
              <a:endParaRPr kumimoji="0" lang="ja-JP" altLang="en-US" sz="6500" kern="0">
                <a:ln w="0"/>
                <a:solidFill>
                  <a:prstClr val="black"/>
                </a:solidFill>
                <a:effectLst>
                  <a:outerShdw blurRad="38100" dist="19050" dir="2700000" algn="tl" rotWithShape="0">
                    <a:prstClr val="black">
                      <a:alpha val="40000"/>
                    </a:prstClr>
                  </a:outerShdw>
                </a:effectLst>
                <a:latin typeface="Meiryo UI" panose="020B0604030504040204" pitchFamily="50" charset="-128"/>
                <a:ea typeface="Meiryo UI" panose="020B0604030504040204" pitchFamily="50" charset="-128"/>
              </a:endParaRPr>
            </a:p>
          </xdr:txBody>
        </xdr:sp>
      </xdr:grpSp>
      <xdr:grpSp>
        <xdr:nvGrpSpPr>
          <xdr:cNvPr id="5" name="グループ化 4">
            <a:extLst>
              <a:ext uri="{FF2B5EF4-FFF2-40B4-BE49-F238E27FC236}">
                <a16:creationId xmlns:a16="http://schemas.microsoft.com/office/drawing/2014/main" xmlns="" id="{1A060484-7F3E-4016-8B82-68802A854D95}"/>
              </a:ext>
            </a:extLst>
          </xdr:cNvPr>
          <xdr:cNvGrpSpPr>
            <a:grpSpLocks/>
          </xdr:cNvGrpSpPr>
        </xdr:nvGrpSpPr>
        <xdr:grpSpPr bwMode="auto">
          <a:xfrm flipH="1">
            <a:off x="-2173230" y="2343262"/>
            <a:ext cx="500943" cy="500943"/>
            <a:chOff x="161895" y="1658942"/>
            <a:chExt cx="2568684" cy="2568684"/>
          </a:xfrm>
        </xdr:grpSpPr>
        <xdr:sp macro="" textlink="">
          <xdr:nvSpPr>
            <xdr:cNvPr id="6" name="円/楕円 7">
              <a:extLst>
                <a:ext uri="{FF2B5EF4-FFF2-40B4-BE49-F238E27FC236}">
                  <a16:creationId xmlns:a16="http://schemas.microsoft.com/office/drawing/2014/main" xmlns="" id="{8D7B982F-B581-4B13-B415-FF13FEB8D82C}"/>
                </a:ext>
              </a:extLst>
            </xdr:cNvPr>
            <xdr:cNvSpPr>
              <a:spLocks noChangeArrowheads="1"/>
            </xdr:cNvSpPr>
          </xdr:nvSpPr>
          <xdr:spPr bwMode="auto">
            <a:xfrm>
              <a:off x="161895" y="1658942"/>
              <a:ext cx="2568684" cy="2568684"/>
            </a:xfrm>
            <a:prstGeom prst="ellipse">
              <a:avLst/>
            </a:prstGeom>
            <a:solidFill>
              <a:srgbClr val="8064A2">
                <a:alpha val="50195"/>
              </a:srgbClr>
            </a:solidFill>
            <a:ln w="38100" algn="ctr">
              <a:solidFill>
                <a:srgbClr val="FFFFFF"/>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7" name="円/楕円 8">
              <a:extLst>
                <a:ext uri="{FF2B5EF4-FFF2-40B4-BE49-F238E27FC236}">
                  <a16:creationId xmlns:a16="http://schemas.microsoft.com/office/drawing/2014/main" xmlns="" id="{7BDA9A33-6F35-40C7-AB23-562113FEDE23}"/>
                </a:ext>
              </a:extLst>
            </xdr:cNvPr>
            <xdr:cNvSpPr/>
          </xdr:nvSpPr>
          <xdr:spPr>
            <a:xfrm>
              <a:off x="406603" y="2319205"/>
              <a:ext cx="1537258" cy="1420009"/>
            </a:xfrm>
            <a:prstGeom prst="rect">
              <a:avLst/>
            </a:prstGeom>
            <a:noFill/>
            <a:ln>
              <a:noFill/>
            </a:ln>
            <a:effectLst/>
          </xdr:spPr>
          <xdr:txBody>
            <a:bodyPr wrap="square" lIns="0" tIns="0" rIns="0" bIns="0" spcCol="127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defTabSz="2889250" eaLnBrk="1" fontAlgn="auto" hangingPunct="1">
                <a:lnSpc>
                  <a:spcPct val="90000"/>
                </a:lnSpc>
                <a:spcBef>
                  <a:spcPts val="0"/>
                </a:spcBef>
                <a:spcAft>
                  <a:spcPct val="35000"/>
                </a:spcAft>
                <a:defRPr/>
              </a:pPr>
              <a:endParaRPr kumimoji="0" lang="ja-JP" altLang="en-US" sz="6500" kern="0">
                <a:ln w="0"/>
                <a:solidFill>
                  <a:prstClr val="black"/>
                </a:solidFill>
                <a:effectLst>
                  <a:outerShdw blurRad="38100" dist="19050" dir="2700000" algn="tl" rotWithShape="0">
                    <a:prstClr val="black">
                      <a:alpha val="40000"/>
                    </a:prstClr>
                  </a:outerShdw>
                </a:effectLst>
                <a:latin typeface="Meiryo UI" panose="020B0604030504040204" pitchFamily="50" charset="-128"/>
                <a:ea typeface="Meiryo UI" panose="020B0604030504040204" pitchFamily="50" charset="-128"/>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G48"/>
  <sheetViews>
    <sheetView tabSelected="1" zoomScaleNormal="100" workbookViewId="0">
      <selection activeCell="I15" sqref="I15:N15"/>
    </sheetView>
  </sheetViews>
  <sheetFormatPr defaultColWidth="9" defaultRowHeight="18"/>
  <cols>
    <col min="1" max="11" width="3.59765625" style="1" customWidth="1"/>
    <col min="12" max="12" width="4.19921875" style="1" customWidth="1"/>
    <col min="13" max="38" width="3.59765625" style="1" customWidth="1"/>
    <col min="39" max="41" width="9" style="27"/>
    <col min="42" max="16384" width="9" style="1"/>
  </cols>
  <sheetData>
    <row r="1" spans="2:43" ht="19.8">
      <c r="AK1" s="2"/>
      <c r="AM1" s="25"/>
      <c r="AN1" s="26"/>
      <c r="AO1" s="24"/>
    </row>
    <row r="2" spans="2:43" ht="39">
      <c r="B2" s="61" t="s">
        <v>68</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M2" s="26"/>
      <c r="AN2" s="26"/>
      <c r="AO2" s="26"/>
    </row>
    <row r="3" spans="2:43" ht="18.600000000000001" customHeight="1">
      <c r="B3" s="60" t="s">
        <v>71</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M3" s="26"/>
      <c r="AN3" s="26"/>
      <c r="AO3" s="26"/>
    </row>
    <row r="4" spans="2:43">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2:43">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2:43">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row>
    <row r="7" spans="2:43">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row>
    <row r="8" spans="2:43">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N8" s="28"/>
      <c r="AO8" s="28"/>
      <c r="AP8" s="3"/>
      <c r="AQ8" s="3"/>
    </row>
    <row r="9" spans="2:43">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N9" s="28"/>
      <c r="AO9" s="28"/>
      <c r="AP9" s="3"/>
      <c r="AQ9" s="3"/>
    </row>
    <row r="10" spans="2:43">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Q10" s="3"/>
    </row>
    <row r="11" spans="2:43">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Q11" s="3"/>
    </row>
    <row r="12" spans="2:43">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Q12" s="3"/>
    </row>
    <row r="13" spans="2:43" s="5" customFormat="1" ht="19.8">
      <c r="B13" s="4"/>
      <c r="C13" s="4"/>
      <c r="D13" s="4"/>
      <c r="E13" s="4"/>
      <c r="F13" s="4"/>
      <c r="G13" s="4"/>
      <c r="H13" s="4"/>
      <c r="I13" s="4"/>
      <c r="J13" s="4"/>
      <c r="K13" s="4"/>
      <c r="L13" s="4"/>
      <c r="M13" s="4"/>
      <c r="N13" s="4"/>
      <c r="O13" s="4"/>
      <c r="AM13" s="22"/>
      <c r="AN13" s="24"/>
      <c r="AO13" s="24"/>
      <c r="AP13" s="6"/>
      <c r="AQ13" s="6"/>
    </row>
    <row r="14" spans="2:43" s="5" customFormat="1" ht="19.8">
      <c r="B14" s="7" t="s">
        <v>0</v>
      </c>
      <c r="R14" s="7" t="s">
        <v>13</v>
      </c>
      <c r="AM14" s="22"/>
      <c r="AN14" s="22"/>
      <c r="AO14" s="22"/>
    </row>
    <row r="15" spans="2:43" s="5" customFormat="1" ht="19.8">
      <c r="B15" s="63" t="s">
        <v>32</v>
      </c>
      <c r="C15" s="63"/>
      <c r="D15" s="63"/>
      <c r="E15" s="63"/>
      <c r="F15" s="63"/>
      <c r="G15" s="63"/>
      <c r="H15" s="63"/>
      <c r="I15" s="64"/>
      <c r="J15" s="64"/>
      <c r="K15" s="64"/>
      <c r="L15" s="64"/>
      <c r="M15" s="64"/>
      <c r="N15" s="64"/>
      <c r="R15" s="6" t="s">
        <v>37</v>
      </c>
      <c r="S15" s="6"/>
      <c r="T15" s="6"/>
      <c r="U15" s="6"/>
      <c r="V15" s="6"/>
      <c r="W15" s="6"/>
      <c r="X15" s="6"/>
      <c r="Y15" s="6"/>
      <c r="Z15" s="6"/>
      <c r="AA15" s="6"/>
      <c r="AB15" s="6"/>
      <c r="AC15" s="6"/>
      <c r="AD15" s="6"/>
      <c r="AE15" s="6"/>
      <c r="AF15" s="6"/>
      <c r="AG15" s="6"/>
      <c r="AH15" s="6"/>
      <c r="AI15" s="6"/>
      <c r="AJ15" s="6"/>
      <c r="AK15" s="6"/>
      <c r="AM15" s="22"/>
      <c r="AN15" s="22"/>
      <c r="AO15" s="22"/>
    </row>
    <row r="16" spans="2:43" s="5" customFormat="1" ht="19.8">
      <c r="B16" s="50" t="s">
        <v>14</v>
      </c>
      <c r="C16" s="51"/>
      <c r="D16" s="51"/>
      <c r="E16" s="51"/>
      <c r="F16" s="51" t="s">
        <v>1</v>
      </c>
      <c r="G16" s="51"/>
      <c r="H16" s="52"/>
      <c r="I16" s="66"/>
      <c r="J16" s="66"/>
      <c r="K16" s="66"/>
      <c r="L16" s="66"/>
      <c r="M16" s="66"/>
      <c r="N16" s="66"/>
      <c r="P16" s="22"/>
      <c r="Q16" s="22" t="s">
        <v>33</v>
      </c>
      <c r="R16" s="22"/>
      <c r="S16" s="22"/>
      <c r="T16" s="22"/>
      <c r="U16" s="22"/>
      <c r="V16" s="22"/>
      <c r="W16" s="22"/>
      <c r="X16" s="22"/>
      <c r="Y16" s="22"/>
      <c r="Z16" s="22"/>
      <c r="AA16" s="22"/>
      <c r="AB16" s="22"/>
      <c r="AC16" s="22"/>
      <c r="AD16" s="22"/>
      <c r="AE16" s="22"/>
      <c r="AF16" s="22"/>
      <c r="AG16" s="22"/>
      <c r="AH16" s="22"/>
      <c r="AI16" s="22"/>
      <c r="AJ16" s="22"/>
      <c r="AK16" s="24"/>
      <c r="AL16" s="22"/>
      <c r="AM16" s="22"/>
      <c r="AN16" s="22"/>
      <c r="AO16" s="22"/>
    </row>
    <row r="17" spans="2:59" s="5" customFormat="1" ht="19.8">
      <c r="B17" s="50" t="s">
        <v>15</v>
      </c>
      <c r="C17" s="51"/>
      <c r="D17" s="51"/>
      <c r="E17" s="51"/>
      <c r="F17" s="51" t="s">
        <v>2</v>
      </c>
      <c r="G17" s="51"/>
      <c r="H17" s="52"/>
      <c r="I17" s="66"/>
      <c r="J17" s="66"/>
      <c r="K17" s="66"/>
      <c r="L17" s="66"/>
      <c r="M17" s="66"/>
      <c r="N17" s="66"/>
      <c r="P17" s="22"/>
      <c r="Q17" s="22"/>
      <c r="R17" s="22" t="s">
        <v>34</v>
      </c>
      <c r="S17" s="22"/>
      <c r="T17" s="22"/>
      <c r="U17" s="22"/>
      <c r="V17" s="22"/>
      <c r="W17" s="22"/>
      <c r="X17" s="22"/>
      <c r="Y17" s="22"/>
      <c r="Z17" s="22"/>
      <c r="AA17" s="22"/>
      <c r="AB17" s="22"/>
      <c r="AC17" s="22"/>
      <c r="AD17" s="22"/>
      <c r="AE17" s="22"/>
      <c r="AF17" s="22"/>
      <c r="AG17" s="22"/>
      <c r="AH17" s="22"/>
      <c r="AI17" s="22"/>
      <c r="AJ17" s="22"/>
      <c r="AK17" s="24"/>
      <c r="AL17" s="22"/>
      <c r="AM17" s="22"/>
      <c r="AN17" s="22"/>
      <c r="AO17" s="22"/>
    </row>
    <row r="18" spans="2:59" s="5" customFormat="1" ht="19.8">
      <c r="B18" s="50" t="s">
        <v>8</v>
      </c>
      <c r="C18" s="51"/>
      <c r="D18" s="51"/>
      <c r="E18" s="51"/>
      <c r="F18" s="51" t="s">
        <v>39</v>
      </c>
      <c r="G18" s="51"/>
      <c r="H18" s="52"/>
      <c r="I18" s="65"/>
      <c r="J18" s="65"/>
      <c r="K18" s="65"/>
      <c r="L18" s="65"/>
      <c r="M18" s="65"/>
      <c r="N18" s="65"/>
      <c r="P18" s="22"/>
      <c r="Q18" s="22" t="s">
        <v>22</v>
      </c>
      <c r="R18" s="22"/>
      <c r="S18" s="22"/>
      <c r="T18" s="22"/>
      <c r="U18" s="22"/>
      <c r="V18" s="22"/>
      <c r="W18" s="22"/>
      <c r="X18" s="22"/>
      <c r="Y18" s="22"/>
      <c r="Z18" s="22"/>
      <c r="AA18" s="22"/>
      <c r="AB18" s="22"/>
      <c r="AC18" s="24"/>
      <c r="AD18" s="24"/>
      <c r="AE18" s="24"/>
      <c r="AF18" s="24"/>
      <c r="AG18" s="24"/>
      <c r="AH18" s="24"/>
      <c r="AI18" s="24"/>
      <c r="AJ18" s="24"/>
      <c r="AK18" s="24"/>
      <c r="AL18" s="22"/>
      <c r="AM18" s="22"/>
      <c r="AN18" s="22"/>
      <c r="AO18" s="22"/>
    </row>
    <row r="19" spans="2:59" s="5" customFormat="1" ht="19.8">
      <c r="B19" s="53"/>
      <c r="C19" s="54"/>
      <c r="D19" s="54"/>
      <c r="E19" s="55"/>
      <c r="F19" s="56"/>
      <c r="G19" s="56"/>
      <c r="H19" s="56"/>
      <c r="I19" s="57"/>
      <c r="J19" s="58"/>
      <c r="K19" s="58"/>
      <c r="L19" s="58"/>
      <c r="M19" s="58"/>
      <c r="N19" s="59"/>
      <c r="R19" s="5" t="s">
        <v>16</v>
      </c>
      <c r="AB19" s="6"/>
      <c r="AC19" s="6"/>
      <c r="AD19" s="6"/>
      <c r="AE19" s="6"/>
      <c r="AF19" s="6"/>
      <c r="AG19" s="6"/>
      <c r="AM19" s="22"/>
      <c r="AN19" s="22"/>
      <c r="AO19" s="22"/>
    </row>
    <row r="20" spans="2:59" s="5" customFormat="1" ht="19.8">
      <c r="B20" s="53"/>
      <c r="C20" s="54"/>
      <c r="D20" s="54"/>
      <c r="E20" s="55"/>
      <c r="F20" s="49"/>
      <c r="G20" s="49"/>
      <c r="H20" s="49"/>
      <c r="I20" s="57"/>
      <c r="J20" s="58"/>
      <c r="K20" s="58"/>
      <c r="L20" s="58"/>
      <c r="M20" s="58"/>
      <c r="N20" s="59"/>
      <c r="Q20" s="5" t="s">
        <v>30</v>
      </c>
      <c r="AB20" s="6"/>
      <c r="AC20" s="6"/>
      <c r="AD20" s="6"/>
      <c r="AE20" s="6"/>
      <c r="AF20" s="6"/>
      <c r="AG20" s="6"/>
      <c r="AM20" s="22"/>
      <c r="AN20" s="22"/>
      <c r="AO20" s="22"/>
    </row>
    <row r="21" spans="2:59" s="5" customFormat="1" ht="19.8">
      <c r="B21" s="53"/>
      <c r="C21" s="54"/>
      <c r="D21" s="54"/>
      <c r="E21" s="55"/>
      <c r="F21" s="49"/>
      <c r="G21" s="49"/>
      <c r="H21" s="49"/>
      <c r="I21" s="57"/>
      <c r="J21" s="58"/>
      <c r="K21" s="58"/>
      <c r="L21" s="58"/>
      <c r="M21" s="58"/>
      <c r="N21" s="59"/>
      <c r="P21" s="1"/>
      <c r="R21" s="5" t="s">
        <v>59</v>
      </c>
      <c r="AB21" s="6"/>
      <c r="AC21" s="6"/>
      <c r="AD21" s="6"/>
      <c r="AE21" s="6"/>
      <c r="AF21" s="6"/>
      <c r="AG21" s="6"/>
      <c r="AM21" s="22"/>
      <c r="AN21" s="22"/>
      <c r="AO21" s="22"/>
    </row>
    <row r="22" spans="2:59" s="5" customFormat="1" ht="19.8">
      <c r="B22" s="49"/>
      <c r="C22" s="49"/>
      <c r="D22" s="49"/>
      <c r="E22" s="49"/>
      <c r="F22" s="49"/>
      <c r="G22" s="49"/>
      <c r="H22" s="49"/>
      <c r="I22" s="57"/>
      <c r="J22" s="58"/>
      <c r="K22" s="58"/>
      <c r="L22" s="58"/>
      <c r="M22" s="58"/>
      <c r="N22" s="59"/>
      <c r="Q22" s="5" t="s">
        <v>23</v>
      </c>
      <c r="AB22" s="6"/>
      <c r="AC22" s="6"/>
      <c r="AD22" s="6"/>
      <c r="AE22" s="6"/>
      <c r="AF22" s="6"/>
      <c r="AG22" s="6"/>
      <c r="AM22" s="22"/>
      <c r="AN22" s="22"/>
      <c r="AO22" s="22"/>
    </row>
    <row r="23" spans="2:59" s="5" customFormat="1" ht="19.8">
      <c r="R23" s="5" t="s">
        <v>18</v>
      </c>
      <c r="AB23" s="6"/>
      <c r="AC23" s="6"/>
      <c r="AD23" s="6"/>
      <c r="AE23" s="6"/>
      <c r="AF23" s="6"/>
      <c r="AG23" s="6"/>
      <c r="AN23" s="22"/>
      <c r="AO23" s="49"/>
      <c r="AP23" s="49"/>
      <c r="AQ23" s="49"/>
      <c r="AR23" s="49"/>
      <c r="AS23" s="49"/>
      <c r="AT23" s="49"/>
      <c r="AU23" s="49"/>
    </row>
    <row r="24" spans="2:59" s="5" customFormat="1" ht="19.8">
      <c r="R24" s="5" t="s">
        <v>17</v>
      </c>
      <c r="AB24" s="6"/>
      <c r="AC24" s="6"/>
      <c r="AD24" s="6"/>
      <c r="AE24" s="6"/>
      <c r="AF24" s="6"/>
      <c r="AG24" s="6"/>
      <c r="AN24" s="22"/>
      <c r="AO24" s="22"/>
    </row>
    <row r="25" spans="2:59" s="5" customFormat="1" ht="19.8">
      <c r="AB25" s="6"/>
      <c r="AC25" s="6"/>
      <c r="AD25" s="6"/>
      <c r="AE25" s="6"/>
      <c r="AF25" s="6"/>
      <c r="AG25" s="6"/>
      <c r="AO25" s="22"/>
    </row>
    <row r="26" spans="2:59" s="5" customFormat="1" ht="19.8">
      <c r="B26" s="7" t="s">
        <v>31</v>
      </c>
      <c r="I26" s="6"/>
      <c r="J26" s="6"/>
      <c r="K26" s="6"/>
      <c r="L26" s="6"/>
      <c r="M26" s="6"/>
      <c r="N26" s="6"/>
      <c r="O26" s="6"/>
      <c r="AM26" s="22"/>
      <c r="AX26" s="6"/>
      <c r="AY26" s="6"/>
      <c r="AZ26" s="6"/>
      <c r="BA26" s="6"/>
      <c r="BB26" s="6"/>
      <c r="BC26" s="6"/>
      <c r="BG26" s="6"/>
    </row>
    <row r="27" spans="2:59" s="5" customFormat="1" ht="46.5" customHeight="1">
      <c r="B27" s="76"/>
      <c r="C27" s="77"/>
      <c r="D27" s="77"/>
      <c r="E27" s="77"/>
      <c r="F27" s="77"/>
      <c r="G27" s="77"/>
      <c r="H27" s="70" t="s">
        <v>3</v>
      </c>
      <c r="I27" s="71"/>
      <c r="J27" s="71"/>
      <c r="K27" s="71"/>
      <c r="L27" s="72"/>
      <c r="M27" s="70" t="s">
        <v>4</v>
      </c>
      <c r="N27" s="71"/>
      <c r="O27" s="71"/>
      <c r="P27" s="71"/>
      <c r="Q27" s="72"/>
      <c r="R27" s="70" t="s">
        <v>61</v>
      </c>
      <c r="S27" s="71"/>
      <c r="T27" s="71"/>
      <c r="U27" s="71"/>
      <c r="V27" s="72"/>
      <c r="W27" s="70" t="s">
        <v>5</v>
      </c>
      <c r="X27" s="71"/>
      <c r="Y27" s="71"/>
      <c r="Z27" s="71"/>
      <c r="AA27" s="72"/>
      <c r="AB27" s="70" t="s">
        <v>6</v>
      </c>
      <c r="AC27" s="71"/>
      <c r="AD27" s="71"/>
      <c r="AE27" s="71"/>
      <c r="AF27" s="72"/>
      <c r="AG27" s="70" t="s">
        <v>20</v>
      </c>
      <c r="AH27" s="71"/>
      <c r="AI27" s="71"/>
      <c r="AJ27" s="71"/>
      <c r="AK27" s="72"/>
      <c r="AX27" s="6"/>
      <c r="AY27" s="6"/>
      <c r="AZ27" s="6"/>
      <c r="BA27" s="6"/>
      <c r="BB27" s="6"/>
      <c r="BC27" s="6"/>
    </row>
    <row r="28" spans="2:59" s="5" customFormat="1" ht="39.9" customHeight="1">
      <c r="B28" s="62" t="s">
        <v>19</v>
      </c>
      <c r="C28" s="62"/>
      <c r="D28" s="62"/>
      <c r="E28" s="62"/>
      <c r="F28" s="62"/>
      <c r="G28" s="62"/>
      <c r="H28" s="67" t="str">
        <f>バックデータ!H2</f>
        <v/>
      </c>
      <c r="I28" s="68"/>
      <c r="J28" s="68"/>
      <c r="K28" s="68"/>
      <c r="L28" s="69"/>
      <c r="M28" s="67" t="str">
        <f>IF(バックデータ!F5="","",バックデータ!F5)</f>
        <v/>
      </c>
      <c r="N28" s="68"/>
      <c r="O28" s="68"/>
      <c r="P28" s="68"/>
      <c r="Q28" s="69"/>
      <c r="R28" s="67" t="str">
        <f>IF(バックデータ!F7=0,"",バックデータ!F7)</f>
        <v/>
      </c>
      <c r="S28" s="68"/>
      <c r="T28" s="68"/>
      <c r="U28" s="68"/>
      <c r="V28" s="69"/>
      <c r="W28" s="67" t="str">
        <f>IF(H28="","",0)</f>
        <v/>
      </c>
      <c r="X28" s="68"/>
      <c r="Y28" s="68"/>
      <c r="Z28" s="68"/>
      <c r="AA28" s="69"/>
      <c r="AB28" s="67" t="str">
        <f>IF(M28="","",SUM(H28:AA28))</f>
        <v/>
      </c>
      <c r="AC28" s="68"/>
      <c r="AD28" s="68"/>
      <c r="AE28" s="68"/>
      <c r="AF28" s="69"/>
      <c r="AG28" s="73" t="str">
        <f>IFERROR(AB28*1000/$I$17,"")</f>
        <v/>
      </c>
      <c r="AH28" s="74"/>
      <c r="AI28" s="74"/>
      <c r="AJ28" s="74"/>
      <c r="AK28" s="75"/>
      <c r="AT28" s="6"/>
      <c r="AU28" s="6"/>
      <c r="AV28" s="6"/>
      <c r="AW28" s="6"/>
      <c r="AX28" s="6"/>
      <c r="AY28" s="6"/>
      <c r="AZ28" s="6"/>
      <c r="BA28" s="6"/>
      <c r="BB28" s="6"/>
    </row>
    <row r="29" spans="2:59" s="5" customFormat="1" ht="18.75" customHeight="1">
      <c r="B29" s="5" t="s">
        <v>21</v>
      </c>
      <c r="AC29" s="8"/>
      <c r="AD29" s="9"/>
      <c r="AE29" s="9"/>
      <c r="AF29" s="9"/>
      <c r="AG29" s="9"/>
      <c r="AH29" s="9"/>
      <c r="AI29" s="9"/>
      <c r="AJ29" s="9"/>
      <c r="AK29" s="9"/>
      <c r="AM29" s="22"/>
      <c r="AN29" s="22"/>
      <c r="AO29" s="22"/>
      <c r="AY29" s="6"/>
      <c r="AZ29" s="6"/>
      <c r="BA29" s="6"/>
      <c r="BB29" s="6"/>
      <c r="BC29" s="6"/>
    </row>
    <row r="30" spans="2:59" s="5" customFormat="1" ht="19.8">
      <c r="B30" s="7" t="s">
        <v>7</v>
      </c>
      <c r="AM30" s="22"/>
      <c r="AN30" s="22"/>
      <c r="AO30" s="22"/>
    </row>
    <row r="31" spans="2:59" s="5" customFormat="1" ht="19.8">
      <c r="B31" s="19" t="s">
        <v>24</v>
      </c>
      <c r="C31" s="20"/>
      <c r="D31" s="20"/>
      <c r="E31" s="20"/>
      <c r="F31" s="20"/>
      <c r="G31" s="20"/>
      <c r="H31" s="21"/>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1"/>
      <c r="AL31" s="22"/>
      <c r="AM31" s="22"/>
      <c r="AN31" s="22"/>
      <c r="AO31" s="22"/>
    </row>
    <row r="32" spans="2:59" s="5" customFormat="1" ht="19.8">
      <c r="B32" s="13" t="s">
        <v>35</v>
      </c>
      <c r="C32" s="14"/>
      <c r="D32" s="14"/>
      <c r="E32" s="14"/>
      <c r="F32" s="14"/>
      <c r="G32" s="14"/>
      <c r="H32" s="23"/>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23"/>
      <c r="AL32" s="22"/>
      <c r="AM32" s="22"/>
      <c r="AN32" s="22"/>
      <c r="AO32" s="22"/>
    </row>
    <row r="33" spans="2:41" s="5" customFormat="1" ht="19.8">
      <c r="B33" s="13" t="s">
        <v>25</v>
      </c>
      <c r="C33" s="14"/>
      <c r="D33" s="14"/>
      <c r="E33" s="14"/>
      <c r="F33" s="14"/>
      <c r="G33" s="14"/>
      <c r="H33" s="23"/>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23"/>
      <c r="AL33" s="22"/>
      <c r="AM33" s="22"/>
      <c r="AN33" s="22"/>
      <c r="AO33" s="22"/>
    </row>
    <row r="34" spans="2:41" s="5" customFormat="1" ht="19.8">
      <c r="B34" s="13" t="s">
        <v>36</v>
      </c>
      <c r="C34" s="14"/>
      <c r="D34" s="14"/>
      <c r="E34" s="14"/>
      <c r="F34" s="14"/>
      <c r="G34" s="14"/>
      <c r="H34" s="23"/>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23"/>
      <c r="AL34" s="22"/>
      <c r="AM34" s="22"/>
      <c r="AN34" s="22"/>
      <c r="AO34" s="22"/>
    </row>
    <row r="35" spans="2:41" s="5" customFormat="1" ht="19.8">
      <c r="B35" s="13" t="s">
        <v>64</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23"/>
      <c r="AL35" s="22"/>
      <c r="AM35" s="22"/>
      <c r="AN35" s="22"/>
      <c r="AO35" s="22"/>
    </row>
    <row r="36" spans="2:41" s="5" customFormat="1" ht="19.8">
      <c r="B36" s="13" t="s">
        <v>63</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23"/>
      <c r="AL36" s="22"/>
      <c r="AM36" s="22"/>
      <c r="AN36" s="22"/>
      <c r="AO36" s="22"/>
    </row>
    <row r="37" spans="2:41" s="5" customFormat="1" ht="19.8">
      <c r="B37" s="13" t="s">
        <v>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23"/>
      <c r="AL37" s="22"/>
      <c r="AM37" s="22"/>
      <c r="AN37" s="22"/>
      <c r="AO37" s="22"/>
    </row>
    <row r="38" spans="2:41" s="5" customFormat="1" ht="19.8">
      <c r="B38" s="15" t="s">
        <v>26</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23"/>
      <c r="AL38" s="22"/>
      <c r="AM38" s="22"/>
      <c r="AN38" s="22"/>
      <c r="AO38" s="22"/>
    </row>
    <row r="39" spans="2:41" s="5" customFormat="1" ht="19.8">
      <c r="B39" s="13" t="s">
        <v>69</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23"/>
      <c r="AL39" s="22"/>
      <c r="AM39" s="22"/>
      <c r="AN39" s="22"/>
      <c r="AO39" s="22"/>
    </row>
    <row r="40" spans="2:41" s="5" customFormat="1" ht="19.8">
      <c r="B40" s="10" t="s">
        <v>70</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2"/>
      <c r="AM40" s="22"/>
      <c r="AN40" s="22"/>
      <c r="AO40" s="22"/>
    </row>
    <row r="41" spans="2:41" s="5" customFormat="1" ht="19.8">
      <c r="B41" s="10" t="s">
        <v>72</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2"/>
      <c r="AM41" s="22"/>
      <c r="AN41" s="22"/>
      <c r="AO41" s="22"/>
    </row>
    <row r="42" spans="2:41" s="5" customFormat="1" ht="19.8">
      <c r="B42" s="10" t="s">
        <v>38</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2"/>
      <c r="AM42" s="22"/>
      <c r="AN42" s="22"/>
      <c r="AO42" s="22"/>
    </row>
    <row r="43" spans="2:41" s="5" customFormat="1" ht="19.8">
      <c r="B43" s="10" t="s">
        <v>73</v>
      </c>
      <c r="C43" s="11"/>
      <c r="D43" s="11"/>
      <c r="E43" s="11"/>
      <c r="F43" s="11"/>
      <c r="G43" s="11"/>
      <c r="H43" s="12"/>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2"/>
      <c r="AM43" s="22"/>
      <c r="AN43" s="22"/>
      <c r="AO43" s="22"/>
    </row>
    <row r="44" spans="2:41" s="5" customFormat="1" ht="19.8">
      <c r="B44" s="10" t="s">
        <v>29</v>
      </c>
      <c r="C44" s="11"/>
      <c r="D44" s="11"/>
      <c r="E44" s="11"/>
      <c r="F44" s="11"/>
      <c r="G44" s="11"/>
      <c r="H44" s="12"/>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c r="AM44" s="22"/>
      <c r="AN44" s="22"/>
      <c r="AO44" s="22"/>
    </row>
    <row r="45" spans="2:41" s="5" customFormat="1" ht="19.8">
      <c r="B45" s="10" t="s">
        <v>27</v>
      </c>
      <c r="C45" s="11"/>
      <c r="D45" s="11"/>
      <c r="E45" s="11"/>
      <c r="F45" s="11"/>
      <c r="G45" s="11"/>
      <c r="H45" s="12"/>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2"/>
      <c r="AM45" s="22"/>
      <c r="AN45" s="22"/>
      <c r="AO45" s="22"/>
    </row>
    <row r="46" spans="2:41" s="5" customFormat="1" ht="19.8">
      <c r="B46" s="10" t="s">
        <v>28</v>
      </c>
      <c r="C46" s="11"/>
      <c r="D46" s="11"/>
      <c r="E46" s="11"/>
      <c r="F46" s="11"/>
      <c r="G46" s="11"/>
      <c r="H46" s="12"/>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2"/>
      <c r="AM46" s="22"/>
      <c r="AN46" s="22"/>
      <c r="AO46" s="22"/>
    </row>
    <row r="47" spans="2:41" s="5" customFormat="1" ht="19.8">
      <c r="B47" s="16" t="s">
        <v>9</v>
      </c>
      <c r="C47" s="17"/>
      <c r="D47" s="17"/>
      <c r="E47" s="17"/>
      <c r="F47" s="17"/>
      <c r="G47" s="17"/>
      <c r="H47" s="18"/>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8"/>
      <c r="AM47" s="22"/>
      <c r="AN47" s="22"/>
      <c r="AO47" s="22"/>
    </row>
    <row r="48" spans="2:41" s="5" customFormat="1" ht="19.8">
      <c r="AM48" s="22"/>
      <c r="AN48" s="22"/>
      <c r="AO48" s="22"/>
    </row>
  </sheetData>
  <sheetProtection password="E42E" sheet="1" objects="1" scenarios="1" selectLockedCells="1"/>
  <mergeCells count="41">
    <mergeCell ref="AG27:AK27"/>
    <mergeCell ref="AG28:AK28"/>
    <mergeCell ref="AB28:AF28"/>
    <mergeCell ref="B17:E17"/>
    <mergeCell ref="B27:G27"/>
    <mergeCell ref="H27:L27"/>
    <mergeCell ref="H28:L28"/>
    <mergeCell ref="M28:Q28"/>
    <mergeCell ref="R27:V27"/>
    <mergeCell ref="I20:N20"/>
    <mergeCell ref="B21:E21"/>
    <mergeCell ref="B22:E22"/>
    <mergeCell ref="F21:H21"/>
    <mergeCell ref="F22:H22"/>
    <mergeCell ref="I21:N21"/>
    <mergeCell ref="I22:N22"/>
    <mergeCell ref="B3:AK12"/>
    <mergeCell ref="B2:AK2"/>
    <mergeCell ref="B28:G28"/>
    <mergeCell ref="B15:H15"/>
    <mergeCell ref="I15:N15"/>
    <mergeCell ref="I18:N18"/>
    <mergeCell ref="I17:N17"/>
    <mergeCell ref="I16:N16"/>
    <mergeCell ref="F18:H18"/>
    <mergeCell ref="F17:H17"/>
    <mergeCell ref="B18:E18"/>
    <mergeCell ref="W28:AA28"/>
    <mergeCell ref="W27:AA27"/>
    <mergeCell ref="M27:Q27"/>
    <mergeCell ref="R28:V28"/>
    <mergeCell ref="AB27:AF27"/>
    <mergeCell ref="AO23:AR23"/>
    <mergeCell ref="AS23:AU23"/>
    <mergeCell ref="B16:E16"/>
    <mergeCell ref="F16:H16"/>
    <mergeCell ref="B19:E19"/>
    <mergeCell ref="B20:E20"/>
    <mergeCell ref="F19:H19"/>
    <mergeCell ref="F20:H20"/>
    <mergeCell ref="I19:N19"/>
  </mergeCells>
  <phoneticPr fontId="3"/>
  <dataValidations count="1">
    <dataValidation type="list" allowBlank="1" showInputMessage="1" showErrorMessage="1" sqref="I15:N15">
      <formula1>"高圧,特別高圧"</formula1>
    </dataValidation>
  </dataValidations>
  <pageMargins left="0.70866141732283472" right="0.70866141732283472" top="0.74803149606299213" bottom="0.74803149606299213" header="0.31496062992125984" footer="0.31496062992125984"/>
  <pageSetup paperSize="9" scale="58" fitToHeight="0" orientation="portrait" r:id="rId1"/>
  <headerFooter>
    <oddFooter>&amp;L秘密情報　目的外使用・ほかの方への開示はご遠慮ください。　東京電力エナジーパートナー株式会社</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2"/>
  <sheetViews>
    <sheetView showZeros="0" workbookViewId="0">
      <selection activeCell="K12" sqref="K12"/>
    </sheetView>
  </sheetViews>
  <sheetFormatPr defaultRowHeight="18"/>
  <cols>
    <col min="1" max="1" width="13.796875" customWidth="1"/>
    <col min="2" max="2" width="14.59765625" bestFit="1" customWidth="1"/>
    <col min="3" max="3" width="3.19921875" bestFit="1" customWidth="1"/>
    <col min="4" max="4" width="18.3984375" bestFit="1" customWidth="1"/>
    <col min="5" max="5" width="3.19921875" bestFit="1" customWidth="1"/>
    <col min="6" max="6" width="12.09765625" customWidth="1"/>
    <col min="7" max="7" width="3.19921875" bestFit="1" customWidth="1"/>
    <col min="8" max="8" width="12.3984375" bestFit="1" customWidth="1"/>
    <col min="10" max="10" width="20.19921875" bestFit="1" customWidth="1"/>
    <col min="11" max="11" width="14.59765625" customWidth="1"/>
    <col min="12" max="12" width="13.8984375" customWidth="1"/>
    <col min="13" max="13" width="11.796875" customWidth="1"/>
    <col min="14" max="14" width="11.3984375" customWidth="1"/>
  </cols>
  <sheetData>
    <row r="1" spans="1:20">
      <c r="A1" s="80" t="s">
        <v>11</v>
      </c>
      <c r="B1" s="30" t="s">
        <v>42</v>
      </c>
      <c r="C1" s="29"/>
      <c r="D1" s="29" t="s">
        <v>44</v>
      </c>
      <c r="E1" s="30"/>
      <c r="F1" s="30" t="s">
        <v>45</v>
      </c>
      <c r="G1" s="30"/>
      <c r="H1" s="34" t="s">
        <v>12</v>
      </c>
      <c r="J1" s="30"/>
      <c r="K1" s="83" t="s">
        <v>50</v>
      </c>
      <c r="L1" s="83"/>
      <c r="M1" s="82"/>
      <c r="N1" s="82"/>
    </row>
    <row r="2" spans="1:20">
      <c r="A2" s="81"/>
      <c r="B2" s="30" t="str">
        <f>IFERROR(IF(試算!I$15="高圧",バックデータ!K3,IF(試算!I$15="特別高圧",バックデータ!L3,"")),"")</f>
        <v/>
      </c>
      <c r="C2" s="30" t="s">
        <v>43</v>
      </c>
      <c r="D2" s="30" t="str">
        <f>IF(試算!I16="","",試算!I16*12)</f>
        <v/>
      </c>
      <c r="E2" s="30" t="s">
        <v>43</v>
      </c>
      <c r="F2" s="30" t="str">
        <f>IF(B2="","","0.85")</f>
        <v/>
      </c>
      <c r="G2" s="30" t="s">
        <v>46</v>
      </c>
      <c r="H2" s="30" t="str">
        <f>IFERROR(B2*D2*F2/1000,"")</f>
        <v/>
      </c>
      <c r="I2" t="s">
        <v>52</v>
      </c>
      <c r="J2" s="30"/>
      <c r="K2" s="30" t="s">
        <v>40</v>
      </c>
      <c r="L2" s="30" t="s">
        <v>41</v>
      </c>
    </row>
    <row r="3" spans="1:20">
      <c r="A3" s="32"/>
      <c r="B3" s="31"/>
      <c r="C3" s="31"/>
      <c r="D3" s="31"/>
      <c r="E3" s="31"/>
      <c r="F3" s="31"/>
      <c r="G3" s="31"/>
      <c r="H3" s="31"/>
      <c r="J3" s="30" t="s">
        <v>11</v>
      </c>
      <c r="K3" s="43">
        <v>1700</v>
      </c>
      <c r="L3" s="43">
        <v>1600</v>
      </c>
      <c r="M3" s="33"/>
      <c r="N3" s="33"/>
    </row>
    <row r="4" spans="1:20">
      <c r="A4" s="78" t="s">
        <v>10</v>
      </c>
      <c r="B4" s="37" t="s">
        <v>48</v>
      </c>
      <c r="C4" s="38"/>
      <c r="D4" s="38" t="s">
        <v>49</v>
      </c>
      <c r="E4" s="37"/>
      <c r="F4" s="37" t="s">
        <v>12</v>
      </c>
      <c r="G4" s="31"/>
      <c r="H4" s="31"/>
      <c r="J4" s="30" t="s">
        <v>60</v>
      </c>
      <c r="K4" s="44">
        <f>ROUND((K6/(1-K7))*1.1+K8,2)</f>
        <v>14.66</v>
      </c>
      <c r="L4" s="44">
        <f>ROUND((K6/(1-L7))*1.1+L8,2)</f>
        <v>13.41</v>
      </c>
    </row>
    <row r="5" spans="1:20">
      <c r="A5" s="79"/>
      <c r="B5" s="30" t="str">
        <f>IFERROR(IF(試算!I$15="高圧",バックデータ!K4,IF(試算!I$15="特別高圧",バックデータ!L4,"")),"")</f>
        <v/>
      </c>
      <c r="C5" s="37" t="s">
        <v>43</v>
      </c>
      <c r="D5" s="40">
        <f>試算!I17</f>
        <v>0</v>
      </c>
      <c r="E5" s="37" t="s">
        <v>46</v>
      </c>
      <c r="F5" s="41" t="str">
        <f>IFERROR(ROUND(B5*D5,2)/1000,"")</f>
        <v/>
      </c>
      <c r="G5" s="31" t="s">
        <v>55</v>
      </c>
      <c r="H5" s="31"/>
      <c r="J5" s="30" t="s">
        <v>51</v>
      </c>
      <c r="K5" s="30">
        <f>ROUND(1/(1-0.037)*1.1,3)</f>
        <v>1.1419999999999999</v>
      </c>
      <c r="L5" s="30">
        <f>ROUND(1/(1-0.013)*1.1,3)</f>
        <v>1.1140000000000001</v>
      </c>
      <c r="M5" s="33"/>
      <c r="N5" s="33"/>
    </row>
    <row r="6" spans="1:20">
      <c r="A6" s="80" t="s">
        <v>47</v>
      </c>
      <c r="B6" s="37" t="s">
        <v>48</v>
      </c>
      <c r="C6" s="38"/>
      <c r="D6" s="38" t="s">
        <v>49</v>
      </c>
      <c r="E6" s="37"/>
      <c r="F6" s="37" t="s">
        <v>12</v>
      </c>
      <c r="G6" s="31"/>
      <c r="H6" s="31"/>
      <c r="J6" s="30" t="s">
        <v>62</v>
      </c>
      <c r="K6" s="84">
        <v>11.22</v>
      </c>
      <c r="L6" s="83"/>
      <c r="M6" s="33"/>
      <c r="N6" s="33"/>
    </row>
    <row r="7" spans="1:20">
      <c r="A7" s="81"/>
      <c r="B7" s="37">
        <f>ROUND((試算!I$18-K6)*IF(試算!I$15="高圧",K5,L5),2)</f>
        <v>-12.5</v>
      </c>
      <c r="C7" s="37" t="s">
        <v>43</v>
      </c>
      <c r="D7" s="39">
        <f>D5</f>
        <v>0</v>
      </c>
      <c r="E7" s="37" t="s">
        <v>46</v>
      </c>
      <c r="F7" s="37">
        <f>IFERROR(ROUND(B7*D7,2)/1000,"")</f>
        <v>0</v>
      </c>
      <c r="G7" s="31" t="s">
        <v>56</v>
      </c>
      <c r="H7" s="31"/>
      <c r="J7" s="30" t="s">
        <v>65</v>
      </c>
      <c r="K7" s="47">
        <v>3.6999999999999998E-2</v>
      </c>
      <c r="L7" s="47">
        <v>1.2999999999999999E-2</v>
      </c>
    </row>
    <row r="8" spans="1:20">
      <c r="F8" s="36" t="s">
        <v>53</v>
      </c>
      <c r="J8" s="30" t="s">
        <v>66</v>
      </c>
      <c r="K8" s="48">
        <v>1.84</v>
      </c>
      <c r="L8" s="48">
        <v>0.91</v>
      </c>
    </row>
    <row r="9" spans="1:20">
      <c r="F9" s="42" t="str">
        <f>IFERROR(F5+F7,"")</f>
        <v/>
      </c>
      <c r="G9" t="s">
        <v>57</v>
      </c>
      <c r="J9" s="46" t="s">
        <v>67</v>
      </c>
    </row>
    <row r="10" spans="1:20">
      <c r="F10" s="35" t="s">
        <v>19</v>
      </c>
      <c r="S10" s="82"/>
      <c r="T10" s="82"/>
    </row>
    <row r="11" spans="1:20" ht="18.600000000000001" customHeight="1">
      <c r="F11" s="30" t="str">
        <f>IFERROR(ROUND((H2+F9),2),"")</f>
        <v/>
      </c>
      <c r="G11" t="s">
        <v>58</v>
      </c>
      <c r="K11" s="45"/>
    </row>
    <row r="12" spans="1:20">
      <c r="K12" s="45"/>
    </row>
  </sheetData>
  <mergeCells count="7">
    <mergeCell ref="A4:A5"/>
    <mergeCell ref="A1:A2"/>
    <mergeCell ref="S10:T10"/>
    <mergeCell ref="A6:A7"/>
    <mergeCell ref="M1:N1"/>
    <mergeCell ref="K1:L1"/>
    <mergeCell ref="K6:L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試算</vt:lpstr>
      <vt:lpstr>バックデータ</vt:lpstr>
      <vt:lpstr>試算!Print_Area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2024-01-29T07:59:37Z</dcterms:modified>
</cp:coreProperties>
</file>